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2.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3.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drawings/drawing4.xml" ContentType="application/vnd.openxmlformats-officedocument.drawing+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omments3.xml" ContentType="application/vnd.openxmlformats-officedocument.spreadsheetml.comments+xml"/>
  <Override PartName="/xl/drawings/drawing7.xml" ContentType="application/vnd.openxmlformats-officedocument.drawing+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omments4.xml" ContentType="application/vnd.openxmlformats-officedocument.spreadsheetml.comments+xml"/>
  <Override PartName="/xl/drawings/drawing8.xml" ContentType="application/vnd.openxmlformats-officedocument.drawing+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omments5.xml" ContentType="application/vnd.openxmlformats-officedocument.spreadsheetml.comments+xml"/>
  <Override PartName="/xl/tables/table1.xml" ContentType="application/vnd.openxmlformats-officedocument.spreadsheetml.table+xml"/>
  <Override PartName="/xl/drawings/drawing9.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6.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omments7.xml" ContentType="application/vnd.openxmlformats-officedocument.spreadsheetml.comments+xml"/>
  <Override PartName="/xl/threadedComments/threadedComment2.xml" ContentType="application/vnd.ms-excel.threadedcomments+xml"/>
  <Override PartName="/xl/drawings/drawing11.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comments8.xml" ContentType="application/vnd.openxmlformats-officedocument.spreadsheetml.comments+xml"/>
  <Override PartName="/xl/threadedComments/threadedComment3.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2965" documentId="8_{D78CBCCE-6D69-484B-B1FC-BDB5DE2F8F43}" xr6:coauthVersionLast="47" xr6:coauthVersionMax="47" xr10:uidLastSave="{0A25052F-E6A5-42DE-A186-4D76D1D105FB}"/>
  <workbookProtection workbookAlgorithmName="SHA-512" workbookHashValue="BDGc2n9osEncmOu5/tWRQej+HTBL/A2/kDmtq8nMgzsrf95be1+cx0G1fF93O7aEe21A+q1xp6IT5QhgBbH3ug==" workbookSaltValue="IIM0VwVGD134mOuWD/jeqg==" workbookSpinCount="100000" lockStructure="1"/>
  <bookViews>
    <workbookView xWindow="19090" yWindow="-110" windowWidth="38620" windowHeight="21100" xr2:uid="{763D2CA9-BAD5-4040-A1D9-94BDFA6D1F23}"/>
  </bookViews>
  <sheets>
    <sheet name="Feuille de calcul 1" sheetId="18" r:id="rId1"/>
    <sheet name="Feuille de calcul 2" sheetId="23" r:id="rId2"/>
    <sheet name="Feuille de calcul 3" sheetId="24" r:id="rId3"/>
    <sheet name="Sheet2" sheetId="29" state="hidden" r:id="rId4"/>
    <sheet name="Instructions" sheetId="2" r:id="rId5"/>
    <sheet name="Frais de services 2025" sheetId="26" r:id="rId6"/>
    <sheet name="Frais de services 2026" sheetId="20" r:id="rId7"/>
    <sheet name="Allocation log - services 2025" sheetId="27" r:id="rId8"/>
    <sheet name="Allocation log - services 2026" sheetId="25" r:id="rId9"/>
    <sheet name="Exemple 1" sheetId="12" r:id="rId10"/>
    <sheet name="Exemple 2" sheetId="13" r:id="rId11"/>
    <sheet name="Exemple 3" sheetId="14" r:id="rId12"/>
    <sheet name="Exemple 4" sheetId="15" r:id="rId13"/>
    <sheet name="Utility and Services Table" sheetId="11" state="hidden" r:id="rId14"/>
    <sheet name="VLOOKUP1" sheetId="10" state="hidden" r:id="rId15"/>
    <sheet name="VLOOKUP2" sheetId="21" state="hidden" r:id="rId16"/>
    <sheet name="VLOOKUP3" sheetId="22" state="hidden" r:id="rId17"/>
  </sheets>
  <definedNames>
    <definedName name="_AMO_UniqueIdentifier" localSheetId="5" hidden="1">"'713b48be-db9c-4e5f-9719-5326df125eb3'"</definedName>
    <definedName name="_AMO_UniqueIdentifier" localSheetId="6" hidden="1">"'713b48be-db9c-4e5f-9719-5326df125eb3'"</definedName>
    <definedName name="_AMO_UniqueIdentifier" hidden="1">"'bb1ea04d-67a9-4a6e-b7dc-d0cef421aa8f'"</definedName>
    <definedName name="_xlnm.Print_Area" localSheetId="0">'Feuille de calcul 1'!$A$1:$H$117</definedName>
    <definedName name="_xlnm.Print_Area" localSheetId="1">'Feuille de calcul 2'!$A$1:$H$118</definedName>
    <definedName name="_xlnm.Print_Area" localSheetId="2">'Feuille de calcul 3'!$A$1:$H$117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18" l="1"/>
  <c r="D104" i="24"/>
  <c r="D105" i="23"/>
  <c r="C9" i="22"/>
  <c r="B1" i="22"/>
  <c r="C21" i="22" s="1"/>
  <c r="C9" i="21"/>
  <c r="B1" i="21"/>
  <c r="C21" i="21" s="1"/>
  <c r="C9" i="10"/>
  <c r="E5" i="10" l="1"/>
  <c r="F39" i="23" l="1"/>
  <c r="F39" i="18" l="1"/>
  <c r="C20" i="22"/>
  <c r="C19" i="22"/>
  <c r="C18" i="22"/>
  <c r="C17" i="22"/>
  <c r="C16" i="22" l="1"/>
  <c r="F46" i="24" l="1"/>
  <c r="F45" i="24"/>
  <c r="F44" i="24"/>
  <c r="F43" i="24"/>
  <c r="F42" i="24"/>
  <c r="F41" i="24"/>
  <c r="F40" i="24"/>
  <c r="F39" i="24"/>
  <c r="F45" i="23"/>
  <c r="F46" i="23"/>
  <c r="F44" i="23"/>
  <c r="F42" i="23"/>
  <c r="F43" i="23"/>
  <c r="F43" i="18"/>
  <c r="F41" i="23"/>
  <c r="F40" i="23"/>
  <c r="F46" i="18"/>
  <c r="F45" i="18"/>
  <c r="F42" i="18"/>
  <c r="F44" i="18"/>
  <c r="F41" i="18"/>
  <c r="F40" i="18"/>
  <c r="G6" i="10" l="1"/>
  <c r="B1" i="10" s="1"/>
  <c r="C21" i="10" s="1"/>
  <c r="G6" i="21" l="1"/>
  <c r="G6" i="22"/>
  <c r="E5" i="22"/>
  <c r="E5" i="21"/>
  <c r="B63" i="24"/>
  <c r="B62" i="24"/>
  <c r="B61" i="24"/>
  <c r="B60" i="24"/>
  <c r="B58" i="24"/>
  <c r="B57" i="24"/>
  <c r="B63" i="23"/>
  <c r="B62" i="23"/>
  <c r="B61" i="23"/>
  <c r="B60" i="23"/>
  <c r="B59" i="23"/>
  <c r="B57" i="23"/>
  <c r="D109" i="24"/>
  <c r="D95" i="24"/>
  <c r="D110" i="24" s="1"/>
  <c r="D94" i="24"/>
  <c r="D87" i="24"/>
  <c r="F64" i="24"/>
  <c r="A68" i="24" s="1"/>
  <c r="D51" i="24"/>
  <c r="G46" i="24"/>
  <c r="G45" i="24"/>
  <c r="G44" i="24"/>
  <c r="G43" i="24"/>
  <c r="G42" i="24"/>
  <c r="G41" i="24"/>
  <c r="G40" i="24"/>
  <c r="G39" i="24"/>
  <c r="C34" i="24"/>
  <c r="C33" i="24"/>
  <c r="C32" i="24"/>
  <c r="D110" i="23"/>
  <c r="D96" i="23"/>
  <c r="D111" i="23" s="1"/>
  <c r="D95" i="23"/>
  <c r="D88" i="23"/>
  <c r="F64" i="23"/>
  <c r="A68" i="23" s="1"/>
  <c r="D51" i="23"/>
  <c r="G46" i="23"/>
  <c r="G45" i="23"/>
  <c r="G44" i="23"/>
  <c r="G43" i="23"/>
  <c r="G42" i="23"/>
  <c r="G41" i="23"/>
  <c r="G40" i="23"/>
  <c r="G39" i="23"/>
  <c r="C34" i="23"/>
  <c r="C33" i="23"/>
  <c r="C32" i="23"/>
  <c r="D109" i="18"/>
  <c r="D95" i="18"/>
  <c r="D110" i="18" s="1"/>
  <c r="D94" i="18"/>
  <c r="D87" i="18"/>
  <c r="F64" i="18"/>
  <c r="A68" i="18" s="1"/>
  <c r="D51" i="18"/>
  <c r="G46" i="18"/>
  <c r="B63" i="18"/>
  <c r="G45" i="18"/>
  <c r="B62" i="18"/>
  <c r="G44" i="18"/>
  <c r="B61" i="18"/>
  <c r="G43" i="18"/>
  <c r="B60" i="18"/>
  <c r="G42" i="18"/>
  <c r="B59" i="18"/>
  <c r="G41" i="18"/>
  <c r="B58" i="18"/>
  <c r="G40" i="18"/>
  <c r="B57" i="18"/>
  <c r="G39" i="18"/>
  <c r="C34" i="18"/>
  <c r="C33" i="18"/>
  <c r="C32" i="18"/>
  <c r="C35" i="24" l="1"/>
  <c r="I35" i="24" s="1"/>
  <c r="D69" i="23"/>
  <c r="C35" i="18"/>
  <c r="D102" i="18" s="1"/>
  <c r="C16" i="10"/>
  <c r="C17" i="10"/>
  <c r="C18" i="10"/>
  <c r="C19" i="10"/>
  <c r="C20" i="10"/>
  <c r="C35" i="23"/>
  <c r="D103" i="23" s="1"/>
  <c r="C19" i="21"/>
  <c r="C20" i="21"/>
  <c r="C18" i="21"/>
  <c r="C17" i="21"/>
  <c r="C16" i="21"/>
  <c r="D81" i="23"/>
  <c r="D69" i="24"/>
  <c r="D69" i="18"/>
  <c r="G77" i="18"/>
  <c r="B56" i="24"/>
  <c r="D82" i="24"/>
  <c r="H48" i="24"/>
  <c r="G54" i="24" s="1"/>
  <c r="B58" i="23"/>
  <c r="D90" i="24"/>
  <c r="D92" i="24"/>
  <c r="D79" i="24"/>
  <c r="D89" i="24"/>
  <c r="D80" i="24"/>
  <c r="D83" i="23"/>
  <c r="D90" i="23"/>
  <c r="D91" i="23"/>
  <c r="D93" i="23"/>
  <c r="D80" i="23"/>
  <c r="H48" i="23"/>
  <c r="G54" i="23" s="1"/>
  <c r="G78" i="23"/>
  <c r="E93" i="24"/>
  <c r="D102" i="24"/>
  <c r="H47" i="24"/>
  <c r="G77" i="24"/>
  <c r="B59" i="24"/>
  <c r="B56" i="23"/>
  <c r="H47" i="23"/>
  <c r="D92" i="18"/>
  <c r="D82" i="18"/>
  <c r="B56" i="18"/>
  <c r="H47" i="18"/>
  <c r="H48" i="18"/>
  <c r="G54" i="18" s="1"/>
  <c r="D50" i="24" l="1"/>
  <c r="D52" i="24" s="1"/>
  <c r="D50" i="23"/>
  <c r="D52" i="23" s="1"/>
  <c r="D50" i="18"/>
  <c r="D52" i="18" s="1"/>
  <c r="I35" i="18"/>
  <c r="E93" i="18" s="1"/>
  <c r="C22" i="10"/>
  <c r="D70" i="18" s="1"/>
  <c r="I35" i="23"/>
  <c r="E94" i="23" s="1"/>
  <c r="C22" i="21"/>
  <c r="D70" i="23" s="1"/>
  <c r="D73" i="23" s="1"/>
  <c r="C22" i="22"/>
  <c r="D70" i="24" s="1"/>
  <c r="D73" i="24" s="1"/>
  <c r="D97" i="24"/>
  <c r="D98" i="24" s="1"/>
  <c r="D98" i="23"/>
  <c r="D99" i="23" s="1"/>
  <c r="D77" i="24" l="1"/>
  <c r="D83" i="24" s="1"/>
  <c r="D103" i="24" s="1"/>
  <c r="D105" i="24" s="1"/>
  <c r="D111" i="24" s="1"/>
  <c r="D112" i="24" s="1"/>
  <c r="D78" i="23"/>
  <c r="D84" i="23" s="1"/>
  <c r="D104" i="23" s="1"/>
  <c r="D80" i="18"/>
  <c r="D89" i="18"/>
  <c r="D79" i="18"/>
  <c r="D90" i="18"/>
  <c r="D106" i="23" l="1"/>
  <c r="D112" i="23" s="1"/>
  <c r="D113" i="23" s="1"/>
  <c r="D97" i="18"/>
  <c r="D98" i="18" s="1"/>
  <c r="D73" i="18" l="1"/>
  <c r="D77" i="18" s="1"/>
  <c r="D83" i="18" l="1"/>
  <c r="D103" i="18" s="1"/>
  <c r="D105" i="18" s="1"/>
  <c r="D111" i="18" s="1"/>
  <c r="D112"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2" authorId="0" shapeId="0" xr:uid="{00000000-0006-0000-0300-000001000000}">
      <text>
        <r>
          <rPr>
            <sz val="9"/>
            <color indexed="81"/>
            <rFont val="Tahoma"/>
            <family val="2"/>
          </rPr>
          <t>Indiquez la date effective du calcul.</t>
        </r>
      </text>
    </comment>
    <comment ref="H4" authorId="0" shapeId="0" xr:uid="{00000000-0006-0000-0300-000002000000}">
      <text>
        <r>
          <rPr>
            <sz val="9"/>
            <color indexed="81"/>
            <rFont val="Tahoma"/>
            <family val="2"/>
          </rPr>
          <t>Sélectionnez l'année correspondant au calcul.  S'il s'agit d'un nouveau calcul, sélectionnez l'année en cours.  S'il s'agit d'un calcul révisé, vous pouvez continuer sur l'année précédente ou choisir l'année en cours; pensez à sélectionner l'option qui serait la plus avantageuse pour le ménage.</t>
        </r>
      </text>
    </comment>
    <comment ref="E10" authorId="0" shapeId="0" xr:uid="{00000000-0006-0000-0300-000003000000}">
      <text>
        <r>
          <rPr>
            <sz val="9"/>
            <color indexed="81"/>
            <rFont val="Tahoma"/>
            <family val="2"/>
          </rPr>
          <t>Les cellules ombragées indiquent les champs à remplir. 
Les cellules couleur saumon sont des informations générales devant être complétées afin d'assurer la fonctionnalité de l'outil.</t>
        </r>
      </text>
    </comment>
    <comment ref="H12" authorId="0" shapeId="0" xr:uid="{00000000-0006-0000-0300-000004000000}">
      <text>
        <r>
          <rPr>
            <sz val="9"/>
            <color indexed="81"/>
            <rFont val="Tahoma"/>
            <family val="2"/>
          </rPr>
          <t>Le taux d'effort doit être entre 25 % et 30 %.</t>
        </r>
      </text>
    </comment>
    <comment ref="E16" authorId="0" shapeId="0" xr:uid="{00000000-0006-0000-0300-000005000000}">
      <text>
        <r>
          <rPr>
            <sz val="9"/>
            <color indexed="81"/>
            <rFont val="Tahoma"/>
            <family val="2"/>
          </rPr>
          <t>Indiquez le nombre de personnes financièrement dépendantes des occupants.</t>
        </r>
      </text>
    </comment>
    <comment ref="A20" authorId="0" shapeId="0" xr:uid="{00000000-0006-0000-0300-000006000000}">
      <text>
        <r>
          <rPr>
            <sz val="9"/>
            <color indexed="81"/>
            <rFont val="Tahoma"/>
            <family val="2"/>
          </rPr>
          <t>Indiquez les services qui sont inclus dans le plein droit  d'occupation/loyer au bail.</t>
        </r>
      </text>
    </comment>
    <comment ref="G20" authorId="0" shapeId="0" xr:uid="{00000000-0006-0000-0300-000007000000}">
      <text>
        <r>
          <rPr>
            <sz val="9"/>
            <color indexed="81"/>
            <rFont val="Tahoma"/>
            <family val="2"/>
          </rPr>
          <t>Indiquez la source d'énergie afin de générer correctement les ajustements des services.</t>
        </r>
      </text>
    </comment>
    <comment ref="B39" authorId="0" shapeId="0" xr:uid="{00000000-0006-0000-0300-000008000000}">
      <text>
        <r>
          <rPr>
            <sz val="9"/>
            <color indexed="81"/>
            <rFont val="Tahoma"/>
            <family val="2"/>
          </rPr>
          <t>Lorsqu'un membre du ménage reçoit de l'assistance sociale avec une composante maximale d'allocation pour le logement, et que cette composante a fait l'objet d'une déduction en raison des revenus des autres membres du ménage, veuillez indiquer tous les noms des membres du ménage sur une seule ligne.
Voir les onglets "Exemple 3" et "Exemple 4" pour plus d'explications.</t>
        </r>
      </text>
    </comment>
    <comment ref="D39" authorId="0" shapeId="0" xr:uid="{00000000-0006-0000-0300-000009000000}">
      <text>
        <r>
          <rPr>
            <sz val="9"/>
            <color indexed="81"/>
            <rFont val="Tahoma"/>
            <family val="2"/>
          </rPr>
          <t>Indiquez ici tout emploi ou autre revenu admissible, à l'exception de l'assistance sociale.</t>
        </r>
      </text>
    </comment>
    <comment ref="E39" authorId="0" shapeId="0" xr:uid="{00000000-0006-0000-0300-00000A000000}">
      <text>
        <r>
          <rPr>
            <sz val="9"/>
            <color indexed="81"/>
            <rFont val="Tahoma"/>
            <family val="2"/>
          </rPr>
          <t>Indiquez ici les paiements nets d'assistance sociale, le cas échéant.</t>
        </r>
      </text>
    </comment>
    <comment ref="F39" authorId="0" shapeId="0" xr:uid="{00000000-0006-0000-0300-00000B000000}">
      <text>
        <r>
          <rPr>
            <sz val="9"/>
            <color indexed="81"/>
            <rFont val="Tahoma"/>
            <family val="2"/>
          </rPr>
          <t xml:space="preserve">Si le programme provincial d’assistance social inclut une composante d’allocation pour le logement, ce champ indiquera automatiquement «oui». </t>
        </r>
      </text>
    </comment>
    <comment ref="B56" authorId="0" shapeId="0" xr:uid="{00000000-0006-0000-0300-00000C000000}">
      <text>
        <r>
          <rPr>
            <sz val="9"/>
            <color indexed="81"/>
            <rFont val="Tahoma"/>
            <family val="2"/>
          </rPr>
          <t>Si des occupants ont été répertoriés, dans la section B, comme recevant une composante maximale d'allocation pour le logement, leurs noms apparaîtront ici.</t>
        </r>
      </text>
    </comment>
    <comment ref="E56" authorId="0" shapeId="0" xr:uid="{00000000-0006-0000-0300-00000D000000}">
      <text>
        <r>
          <rPr>
            <sz val="9"/>
            <color indexed="81"/>
            <rFont val="Tahoma"/>
            <family val="2"/>
          </rPr>
          <t>Indiquez la composante maximale d'allocation pour le logement mensuelle du bénéficiaire en fonction de la taille du groupe.</t>
        </r>
      </text>
    </comment>
    <comment ref="A66" authorId="0" shapeId="0" xr:uid="{00000000-0006-0000-0300-00000E000000}">
      <text>
        <r>
          <rPr>
            <sz val="9"/>
            <color indexed="81"/>
            <rFont val="Tahoma"/>
            <family val="2"/>
          </rPr>
          <t>Si des services autres que le chauffage et l'eau chaude sont nécessaires à l'occupation, sélectionnez les services qui s'appliquent.
Si ces services sont reconnus comme faisant partie de la composante maximale d'allocation pour le logement dans votre province, un ajustement sera effectué à (D70).</t>
        </r>
      </text>
    </comment>
    <comment ref="B72" authorId="0" shapeId="0" xr:uid="{00000000-0006-0000-0300-00000F000000}">
      <text>
        <r>
          <rPr>
            <sz val="9"/>
            <color indexed="81"/>
            <rFont val="Tahoma"/>
            <family val="2"/>
          </rPr>
          <t>Si vous avez besoin de services supplémentaires qui ne figurent pas dans la liste, communiquez avec la SCHL ou l'Agence des coopératives d'habitation pour savoir s'ils sont admissibles et, le cas échéant, pour connaître le montant de l'allocation.
Énumérez les services ici, et les allocations dans la case (D72).</t>
        </r>
      </text>
    </comment>
    <comment ref="D73" authorId="0" shapeId="0" xr:uid="{00000000-0006-0000-0300-000010000000}">
      <text>
        <r>
          <rPr>
            <sz val="9"/>
            <color indexed="81"/>
            <rFont val="Tahoma"/>
            <family val="2"/>
          </rPr>
          <t>Le total ajusté de la composante maximale d'allocation pour le logement est le maximum pour la taille du groupe, moins les services requis pour l'occupation qui ne sont pas incluent dans la définition d'une «unité avec services complets».</t>
        </r>
      </text>
    </comment>
    <comment ref="D79" authorId="0" shapeId="0" xr:uid="{00000000-0006-0000-0300-000011000000}">
      <text>
        <r>
          <rPr>
            <sz val="9"/>
            <color indexed="81"/>
            <rFont val="Tahoma"/>
            <family val="2"/>
          </rPr>
          <t>Le loyer proportionné au revenu total est calculé comme suit :
a) Pour les ménages sans composante d’allocation pour le logement, le loyer proportionné au revenu(B3) correspond au revenu total mensuel multiplié par le taux d’effort.
b) Pour les ménages ayant une composante d’allocation pour le logement et n’ayant aucune autre source de revenu, il s’agit du montant le plus élevé entre le loyer proportionné au revenu (B3) et le montant total de la composante d’allocation pour le logement ajustée (C2).
c) Pour les ménages ayant une composante d’allocation pour le logement et d’autres sources de revenu, il s’agit du montant le plus élevé entre le loyer proportionné au revenu (B3) et le montant total de la composante d’allocation pour le logement ajustée (C2).</t>
        </r>
      </text>
    </comment>
    <comment ref="D81" authorId="0" shapeId="0" xr:uid="{00000000-0006-0000-0300-000012000000}">
      <text>
        <r>
          <rPr>
            <sz val="9"/>
            <color indexed="81"/>
            <rFont val="Tahoma"/>
            <family val="2"/>
          </rPr>
          <t>Si le chauffage et l'eau chaude ne sont pas inclus au loyer, un montant sera déduit pour ces services en utilisant le Tableau des allocations pour les frais de service de la SCHL.
Si le chauffage et l'eau chaude sont inclus au loyer, aucun ajustement ne sera fait.</t>
        </r>
      </text>
    </comment>
    <comment ref="D84" authorId="0" shapeId="0" xr:uid="{00000000-0006-0000-0300-000013000000}">
      <text>
        <r>
          <rPr>
            <sz val="9"/>
            <color indexed="81"/>
            <rFont val="Tahoma"/>
            <family val="2"/>
          </rPr>
          <t>Si l'électricité est incluse au loyer, un montant sera ajouté pour ce service en utilisant le Tableau des Allocations pour frais de service de la SCHL.
Si l'électricité n'est pas incluse au loyer, aucun ajustement ne sera fait.</t>
        </r>
      </text>
    </comment>
    <comment ref="D91" authorId="0" shapeId="0" xr:uid="{00000000-0006-0000-0300-000014000000}">
      <text>
        <r>
          <rPr>
            <sz val="9"/>
            <color indexed="81"/>
            <rFont val="Tahoma"/>
            <family val="2"/>
          </rPr>
          <t>Un montant sera déduit pour le chauffage et l'eau chaude en utilisant le Tableau des allocations pour les frais de service de la SCHL (même si ces services sont inclus ou ne sont pas inclus au loyer).</t>
        </r>
      </text>
    </comment>
    <comment ref="D94" authorId="0" shapeId="0" xr:uid="{00000000-0006-0000-0300-000015000000}">
      <text>
        <r>
          <rPr>
            <sz val="9"/>
            <color indexed="81"/>
            <rFont val="Tahoma"/>
            <family val="2"/>
          </rPr>
          <t>Si l'électricité est incluse au loyer, un montant sera déduit pour ce service en utilisant le Tableau des Allocations pour frais de service de la SCHL.
Si l'électricité n'est pas incluse au loyer, aucun ajustement ne sera fait.</t>
        </r>
      </text>
    </comment>
    <comment ref="D96" authorId="0" shapeId="0" xr:uid="{00000000-0006-0000-0300-000016000000}">
      <text>
        <r>
          <rPr>
            <sz val="9"/>
            <color indexed="81"/>
            <rFont val="Tahoma"/>
            <family val="2"/>
          </rPr>
          <t>Si d'autres services sont inclus dans le droit d'occupation, ils seront déduits (jusqu'à un maximum de 20 % du plein droit d'occupation/loyer au bail).</t>
        </r>
      </text>
    </comment>
    <comment ref="D100" authorId="0" shapeId="0" xr:uid="{00000000-0006-0000-0300-000017000000}">
      <text>
        <r>
          <rPr>
            <sz val="9"/>
            <color indexed="81"/>
            <rFont val="Tahoma"/>
            <family val="2"/>
          </rPr>
          <t>Le droit d'occupation minimale est 25% de (E1).</t>
        </r>
      </text>
    </comment>
    <comment ref="D107" authorId="0" shapeId="0" xr:uid="{00000000-0006-0000-0300-000018000000}">
      <text>
        <r>
          <rPr>
            <sz val="9"/>
            <color indexed="81"/>
            <rFont val="Tahoma"/>
            <family val="2"/>
          </rPr>
          <t>Si le ménage a droit à un montant de soutien au loyer, le montant sera calculé et indiqué dans cette cellule.
Si le ménage n'a droit à aucun montant de soutien au loyer, il n'y aura pas de montant indiqué dans cette cellule.</t>
        </r>
      </text>
    </comment>
    <comment ref="D114" authorId="0" shapeId="0" xr:uid="{00000000-0006-0000-0300-000019000000}">
      <text>
        <r>
          <rPr>
            <sz val="9"/>
            <color indexed="81"/>
            <rFont val="Tahoma"/>
            <family val="2"/>
          </rPr>
          <t>La part du ménage sera calculée et indiquée dans cette cellule.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14" authorId="0" shapeId="0" xr:uid="{00000000-0006-0000-0400-000001000000}">
      <text>
        <r>
          <rPr>
            <sz val="9"/>
            <color indexed="81"/>
            <rFont val="Tahoma"/>
            <family val="2"/>
          </rPr>
          <t>Ce ménage a droit à un soutien au loyer mensuel de 435 $ et sa part sera 565 $.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70" authorId="0" shapeId="0" xr:uid="{00000000-0006-0000-0500-000001000000}">
      <text>
        <r>
          <rPr>
            <sz val="9"/>
            <color indexed="81"/>
            <rFont val="Tahoma"/>
            <family val="2"/>
          </rPr>
          <t>L'allocation pour l'eau et les égouts (62,23 $) et l'allocation pour l'assurance (30 $) sont entrées ici et seront déduites de la composante maximal d'allocation pour le logement mensuelle afin de déterminer la composante d'allocation pour le logement ajustée.
Ces montants sont indiqués dans l'onglet Allocation log. - services 2021.</t>
        </r>
      </text>
    </comment>
    <comment ref="D114" authorId="0" shapeId="0" xr:uid="{00000000-0006-0000-0500-000002000000}">
      <text>
        <r>
          <rPr>
            <sz val="9"/>
            <color indexed="81"/>
            <rFont val="Tahoma"/>
            <family val="2"/>
          </rPr>
          <t>Ce ménage a droit à un soutien au loyer mensuel de 777 $ et sa part sera 323 $.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9" authorId="0" shapeId="0" xr:uid="{00000000-0006-0000-0600-000001000000}">
      <text>
        <r>
          <rPr>
            <sz val="9"/>
            <color indexed="81"/>
            <rFont val="Tahoma"/>
            <family val="2"/>
          </rPr>
          <t>Comme les prestations d'assistance social de Samantha sont réduites par rapport au maximum en raison du revenu d'emploi de Nicolas, elles doivent être déclarées sur la même ligne.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9" authorId="0" shapeId="0" xr:uid="{00000000-0006-0000-0700-000001000000}">
      <text>
        <r>
          <rPr>
            <sz val="9"/>
            <color indexed="81"/>
            <rFont val="Tahoma"/>
            <family val="2"/>
          </rPr>
          <t>Dans le cas présent, les prestations d'assistance social de Samantha ne sont pas affectées par le revenu d'emploi de Nicholas, elles doivent donc être déclarées sur des lignes séparées.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tc={837D5864-DFD5-4610-8C52-61EAC102DA42}</author>
    <author>tc={74F09386-42F1-4EAC-8774-0737938A0FC5}</author>
    <author>tc={BAC8EA09-B500-414B-9356-59796C44963F}</author>
    <author>tc={951299C6-CD45-421C-9D85-E9BFA596A664}</author>
  </authors>
  <commentList>
    <comment ref="B1" authorId="0" shapeId="0" xr:uid="{837D5864-DFD5-4610-8C52-61EAC102DA42}">
      <text>
        <t>[Threaded comment]
Your version of Excel allows you to read this threaded comment; however, any edits to it will get removed if the file is opened in a newer version of Excel. Learn more: https://go.microsoft.com/fwlink/?linkid=870924
Comment:
    This is the code that is used in the VLOOKUP.  The formulas on the Calculation Worksheet will look for this code in the Utility and Services tab, and will return the utility values associated with this type of dwelling</t>
      </text>
    </comment>
    <comment ref="E5" authorId="1" shapeId="0" xr:uid="{74F09386-42F1-4EAC-8774-0737938A0FC5}">
      <text>
        <t>[Threaded comment]
Your version of Excel allows you to read this threaded comment; however, any edits to it will get removed if the file is opened in a newer version of Excel. Learn more: https://go.microsoft.com/fwlink/?linkid=870924
Comment:
    Note that this formula checks whether the province selected has separate values for oil and gas (right now, it checks if the Province is QC and year is after 2021).  If these conditions are not true, the text in the code changes to "Gas".</t>
      </text>
    </comment>
    <comment ref="G6" authorId="2" shapeId="0" xr:uid="{BAC8EA09-B500-414B-9356-59796C44963F}">
      <text>
        <t>[Threaded comment]
Your version of Excel allows you to read this threaded comment; however, any edits to it will get removed if the file is opened in a newer version of Excel. Learn more: https://go.microsoft.com/fwlink/?linkid=870924
Comment:
    Note that this formula checks whether the province selected has values for SDH (checks if the Province is PE and the year is after 2021).  If it is not supported, the text in the code changes to "Other".</t>
      </text>
    </comment>
    <comment ref="C9" authorId="3" shapeId="0" xr:uid="{951299C6-CD45-421C-9D85-E9BFA596A664}">
      <text>
        <t>[Threaded comment]
Your version of Excel allows you to read this threaded comment; however, any edits to it will get removed if the file is opened in a newer version of Excel. Learn more: https://go.microsoft.com/fwlink/?linkid=870924
Comment:
    Note that this formula checks whether the province selected has values for 5+ bedrooms (Checks of province is ON, BC, YG or PE and the year is after 2021).  If it is not supported, the text in the code changes to 4+ bedrooms and utility values will be 4+ bedrooms.</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tc={6583DAC9-C637-489D-924F-EB6D268971A4}</author>
    <author>tc={9DAC0760-B5FC-44CC-B9FB-07BE6A2753C7}</author>
    <author>tc={46BA85C7-CCC5-4E0B-8468-34F2BE320435}</author>
    <author>tc={539F945A-290F-4A15-B9FE-CA6216369242}</author>
  </authors>
  <commentList>
    <comment ref="B1" authorId="0" shapeId="0" xr:uid="{6583DAC9-C637-489D-924F-EB6D268971A4}">
      <text>
        <t>[Threaded comment]
Your version of Excel allows you to read this threaded comment; however, any edits to it will get removed if the file is opened in a newer version of Excel. Learn more: https://go.microsoft.com/fwlink/?linkid=870924
Comment:
    This is the code that is used in the VLOOKUP.  The formulas on the Calculation Worksheet will look for this code in the Utility and Services tab, and will return the utility values associated with this type of dwelling</t>
      </text>
    </comment>
    <comment ref="E5" authorId="1" shapeId="0" xr:uid="{9DAC0760-B5FC-44CC-B9FB-07BE6A2753C7}">
      <text>
        <t>[Threaded comment]
Your version of Excel allows you to read this threaded comment; however, any edits to it will get removed if the file is opened in a newer version of Excel. Learn more: https://go.microsoft.com/fwlink/?linkid=870924
Comment:
    Note that this formula checks whether the province selected has separate values for oil and gas (right now, it checks if the Province is QC and year is after 2021).  If these conditions are not true, the text in the code changes to "Gas".</t>
      </text>
    </comment>
    <comment ref="G6" authorId="2" shapeId="0" xr:uid="{46BA85C7-CCC5-4E0B-8468-34F2BE320435}">
      <text>
        <t>[Threaded comment]
Your version of Excel allows you to read this threaded comment; however, any edits to it will get removed if the file is opened in a newer version of Excel. Learn more: https://go.microsoft.com/fwlink/?linkid=870924
Comment:
    Note that this formula checks whether the province selected has values for SDH (checks if the Province is PE and the year is after 2021).  If it is not supported, the text in the code changes to "Other".</t>
      </text>
    </comment>
    <comment ref="C9" authorId="3" shapeId="0" xr:uid="{539F945A-290F-4A15-B9FE-CA6216369242}">
      <text>
        <t>[Threaded comment]
Your version of Excel allows you to read this threaded comment; however, any edits to it will get removed if the file is opened in a newer version of Excel. Learn more: https://go.microsoft.com/fwlink/?linkid=870924
Comment:
    Note that this formula checks whether the province selected has values for 5+ bedrooms (Checks of province is ON, BC, YG or PE and the year is after 2021).  If it is not supported, the text in the code changes to 4+ bedrooms and utility values will be 4+ bedrooms.</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tc={48A90F56-D7B4-4CC9-B89E-477DF9CD4BCF}</author>
    <author>tc={14888212-2B0C-4BCB-A69F-49FC9D0FD70F}</author>
    <author>tc={1CF95590-AF86-4E3A-89D9-7BFACDCD54EA}</author>
    <author>tc={97EE28D9-72D3-42CF-8A5B-9B8CB3EC78EE}</author>
  </authors>
  <commentList>
    <comment ref="B1" authorId="0" shapeId="0" xr:uid="{48A90F56-D7B4-4CC9-B89E-477DF9CD4BCF}">
      <text>
        <t>[Threaded comment]
Your version of Excel allows you to read this threaded comment; however, any edits to it will get removed if the file is opened in a newer version of Excel. Learn more: https://go.microsoft.com/fwlink/?linkid=870924
Comment:
    This is the code that is used in the VLOOKUP.  The formulas on the Calculation Worksheet will look for this code in the Utility and Services tab, and will return the utility values associated with this type of dwelling</t>
      </text>
    </comment>
    <comment ref="E5" authorId="1" shapeId="0" xr:uid="{14888212-2B0C-4BCB-A69F-49FC9D0FD70F}">
      <text>
        <t>[Threaded comment]
Your version of Excel allows you to read this threaded comment; however, any edits to it will get removed if the file is opened in a newer version of Excel. Learn more: https://go.microsoft.com/fwlink/?linkid=870924
Comment:
    Note that this formula checks whether the province selected has separate values for oil and gas (right now, it checks if the Province is QC and year is after 2021).  If these conditions are not true, the text in the code changes to "Gas".</t>
      </text>
    </comment>
    <comment ref="G6" authorId="2" shapeId="0" xr:uid="{1CF95590-AF86-4E3A-89D9-7BFACDCD54EA}">
      <text>
        <t>[Threaded comment]
Your version of Excel allows you to read this threaded comment; however, any edits to it will get removed if the file is opened in a newer version of Excel. Learn more: https://go.microsoft.com/fwlink/?linkid=870924
Comment:
    Note that this formula checks whether the province selected has values for SDH (checks if the Province is PE and the year is after 2021).  If it is not supported, the text in the code changes to "Other".</t>
      </text>
    </comment>
    <comment ref="C9" authorId="3" shapeId="0" xr:uid="{97EE28D9-72D3-42CF-8A5B-9B8CB3EC78EE}">
      <text>
        <t>[Threaded comment]
Your version of Excel allows you to read this threaded comment; however, any edits to it will get removed if the file is opened in a newer version of Excel. Learn more: https://go.microsoft.com/fwlink/?linkid=870924
Comment:
    Note that this formula checks whether the province selected has values for 5+ bedrooms (Checks of province is ON, BC, YG or PE and the year is after 2021).  If it is not supported, the text in the code changes to 4+ bedrooms and utility values will be 4+ bedrooms.</t>
      </text>
    </comment>
  </commentList>
</comments>
</file>

<file path=xl/sharedStrings.xml><?xml version="1.0" encoding="utf-8"?>
<sst xmlns="http://schemas.openxmlformats.org/spreadsheetml/2006/main" count="2253" uniqueCount="584">
  <si>
    <t>FEUILLE DE CALCUL DE SOUTIEN AU LOYER</t>
  </si>
  <si>
    <t>Nom du fournisseur de logements:</t>
  </si>
  <si>
    <t>Période du:</t>
  </si>
  <si>
    <t>au:</t>
  </si>
  <si>
    <t>Type de calcul:</t>
  </si>
  <si>
    <t>Calcul de base sur les frais de services de cette année:</t>
  </si>
  <si>
    <t>RENSEIGNEMENTS GÉNÉRAUX</t>
  </si>
  <si>
    <t>Nom du représentant du ménage:</t>
  </si>
  <si>
    <t>No de téléphone:</t>
  </si>
  <si>
    <t>Adresse du logement</t>
  </si>
  <si>
    <t>(rue, ville)</t>
  </si>
  <si>
    <t>Province</t>
  </si>
  <si>
    <t>No. Appart.</t>
  </si>
  <si>
    <t>Code postal</t>
  </si>
  <si>
    <t>Droit d'occupation:</t>
  </si>
  <si>
    <t>(loyer au bail pour le Québec ou le plein droit d'occupation ailleurs au Canada)</t>
  </si>
  <si>
    <t>Taux d'effort</t>
  </si>
  <si>
    <t>Typologie:</t>
  </si>
  <si>
    <t>Nombre d'occupants total:</t>
  </si>
  <si>
    <t>Nombre de dépendants:</t>
  </si>
  <si>
    <t>Entrez le montant:</t>
  </si>
  <si>
    <t>Type d'unité:</t>
  </si>
  <si>
    <t>Sous-peuplement:</t>
  </si>
  <si>
    <t>Services inclus:</t>
  </si>
  <si>
    <t>Source d'énergie:</t>
  </si>
  <si>
    <t>Autres services inclus:</t>
  </si>
  <si>
    <t>autre:</t>
  </si>
  <si>
    <t>(montant mensuel)</t>
  </si>
  <si>
    <t>Pour le Québec seulement</t>
  </si>
  <si>
    <t>Rabais membre:</t>
  </si>
  <si>
    <t>(le rabais membre doit être indiqué même si le ménage n'est pas membre de la coopérative)</t>
  </si>
  <si>
    <t>Est-ce que le ménage reçoit le rabais membre?</t>
  </si>
  <si>
    <t>(A) CALCUL DU LOYER AJUSTÉ</t>
  </si>
  <si>
    <t>Droit d'occupation</t>
  </si>
  <si>
    <t>Ajustement pour services</t>
  </si>
  <si>
    <t xml:space="preserve"> (moins)   </t>
  </si>
  <si>
    <t>(ajustement pour les services, à l'exception de l'électricité, du chauffage et de l'eau chaude)</t>
  </si>
  <si>
    <t>Rabais membre</t>
  </si>
  <si>
    <t>(pour les coopératives du Québec seulement)</t>
  </si>
  <si>
    <t>Loyer ajusté</t>
  </si>
  <si>
    <t>( A )</t>
  </si>
  <si>
    <t>do not delete</t>
  </si>
  <si>
    <t>Prénom, nom de famille</t>
  </si>
  <si>
    <t>Revenu brut d'emploi et autres revenus (excluant l'assistance sociale)</t>
  </si>
  <si>
    <t>Assistance sociale (net)</t>
  </si>
  <si>
    <t>Revenu total mensuel</t>
  </si>
  <si>
    <t>Revenu mensuel total pour tous les occupants sans composante maximale d'allocation pour le logement</t>
  </si>
  <si>
    <t>( B1 )</t>
  </si>
  <si>
    <t>( B2 )</t>
  </si>
  <si>
    <t>(entre 25 et 30 %) (multiplié)</t>
  </si>
  <si>
    <t xml:space="preserve">Loyer proportionné au revenu </t>
  </si>
  <si>
    <t>( B3 )</t>
  </si>
  <si>
    <t>Taille du groupe</t>
  </si>
  <si>
    <t>Allocations mensuelles maximales</t>
  </si>
  <si>
    <t>Total maximum de la composante d'allocation pour le logement</t>
  </si>
  <si>
    <t>( C1 )</t>
  </si>
  <si>
    <t>Services inclus dans la composante maximale d'allocation pour le logement (cochez toutes les cases qui s'appliquent):</t>
  </si>
  <si>
    <t>Composante maximale d'allocation pour le logement mensuelle</t>
  </si>
  <si>
    <t>Ajustements pour les services inclus</t>
  </si>
  <si>
    <t>(moins)</t>
  </si>
  <si>
    <t>autres services inclus (indiquez ici):</t>
  </si>
  <si>
    <t/>
  </si>
  <si>
    <t>Total de la composante d'allocation pour le logement ajustée</t>
  </si>
  <si>
    <t>( C2 )</t>
  </si>
  <si>
    <t>(D) AJUSTEMENT AU LOYER PROPORTIONNÉ AU REVENU</t>
  </si>
  <si>
    <t>Loyer proportionné au revenu total</t>
  </si>
  <si>
    <t>Ajustement pour services non inclus</t>
  </si>
  <si>
    <t>Chauffage</t>
  </si>
  <si>
    <t>Eau chaude</t>
  </si>
  <si>
    <t>Électricité</t>
  </si>
  <si>
    <t>(plus)</t>
  </si>
  <si>
    <t>Loyer proportionné au revenu (LPR) ajusté</t>
  </si>
  <si>
    <t>( D )</t>
  </si>
  <si>
    <t>(E) DROIT D'OCCUPATION MINIMAL</t>
  </si>
  <si>
    <t>Autre services inclus</t>
  </si>
  <si>
    <t>Rabais membre (Pour le Québec seulement)</t>
  </si>
  <si>
    <t>Loyer ajusté pour le calcul des charges minimales d'occupation</t>
  </si>
  <si>
    <t>( E1 )</t>
  </si>
  <si>
    <t>Droit d'occupation minimal</t>
  </si>
  <si>
    <t>( E2 )</t>
  </si>
  <si>
    <t>(25% de E1)</t>
  </si>
  <si>
    <t>(F) CALCUL DU SOUTIEN AU LOYER</t>
  </si>
  <si>
    <t xml:space="preserve">( A ) </t>
  </si>
  <si>
    <t>LPR ajusté ou droit d'occupation minimal</t>
  </si>
  <si>
    <t>(montant plus élevé de D ou E2)</t>
  </si>
  <si>
    <t>Charge supplémentaire pour sous-peuplement</t>
  </si>
  <si>
    <t>(Indiquez la charge supplémentaire à payer. Consulter le guide de référence)</t>
  </si>
  <si>
    <t>Montant mensuel du soutien au loyer</t>
  </si>
  <si>
    <t>( F )</t>
  </si>
  <si>
    <t>(arrondi au dollar près)</t>
  </si>
  <si>
    <t>(G) CALCUL DE LA PART DU MÉNAGE</t>
  </si>
  <si>
    <t>Montant de soutien au loyer</t>
  </si>
  <si>
    <t>Part du ménage</t>
  </si>
  <si>
    <t>( G )</t>
  </si>
  <si>
    <t>Calculé par:</t>
  </si>
  <si>
    <t>Date:</t>
  </si>
  <si>
    <t>Vérifié par:</t>
  </si>
  <si>
    <t>Phone number:</t>
  </si>
  <si>
    <t xml:space="preserve"> (loyer au bail pour le Québec ou le plein droit d'occupation ailleurs au Canada)</t>
  </si>
  <si>
    <t>(entre 25 et 30 %)  (multiplié)</t>
  </si>
  <si>
    <t>LAISSER EN BLANC</t>
  </si>
  <si>
    <t>Autres services inclus</t>
  </si>
  <si>
    <t>Tableau des allocations pour frais de services 2025</t>
  </si>
  <si>
    <t>Alberta</t>
  </si>
  <si>
    <t>Bach.</t>
  </si>
  <si>
    <t>1 bed.</t>
  </si>
  <si>
    <t>2 bed.</t>
  </si>
  <si>
    <t>3 bed.</t>
  </si>
  <si>
    <t>4+ bed.</t>
  </si>
  <si>
    <t>Appartement</t>
  </si>
  <si>
    <t>Autre</t>
  </si>
  <si>
    <t>Colombie-Britannique</t>
  </si>
  <si>
    <t>Chauffage (gaz)</t>
  </si>
  <si>
    <t>Eau chaude (gaz)</t>
  </si>
  <si>
    <t>4 bed.</t>
  </si>
  <si>
    <t>5+ bed.</t>
  </si>
  <si>
    <t>Chauffage (électricité)</t>
  </si>
  <si>
    <t>Eau chaude (électricité)</t>
  </si>
  <si>
    <t>Manitoba</t>
  </si>
  <si>
    <t>Nouveau-Brunswick</t>
  </si>
  <si>
    <t>Ontario</t>
  </si>
  <si>
    <t>Île-du-Prince-Édouard</t>
  </si>
  <si>
    <t>Chauffage (mazout)</t>
  </si>
  <si>
    <t>SDH</t>
  </si>
  <si>
    <t>Québec</t>
  </si>
  <si>
    <t>Eau chaude (mazout)</t>
  </si>
  <si>
    <t>Saskatchewan</t>
  </si>
  <si>
    <t>Yukon</t>
  </si>
  <si>
    <t>Tableau des allocations pour frais de services 2026</t>
  </si>
  <si>
    <t>Studio</t>
  </si>
  <si>
    <t>1 c.c.</t>
  </si>
  <si>
    <t>2 c.c.</t>
  </si>
  <si>
    <t>3 c.c.</t>
  </si>
  <si>
    <t>4+ c.c.</t>
  </si>
  <si>
    <t>4 c.c.</t>
  </si>
  <si>
    <t>5+ c.c.</t>
  </si>
  <si>
    <t xml:space="preserve">Allocations de service 2025 - pour les ménages ayant une composante logement </t>
  </si>
  <si>
    <t>AB</t>
  </si>
  <si>
    <t>CB</t>
  </si>
  <si>
    <t>ON</t>
  </si>
  <si>
    <t>IPE</t>
  </si>
  <si>
    <t>SK</t>
  </si>
  <si>
    <t>YT</t>
  </si>
  <si>
    <t>Électricité*</t>
  </si>
  <si>
    <t>Consulter la page Frais de services</t>
  </si>
  <si>
    <t>Eau et égout</t>
  </si>
  <si>
    <t>Poubelle et recyclage</t>
  </si>
  <si>
    <t>Assurance (AB, CB, ON, SK et YT seulement)</t>
  </si>
  <si>
    <t>Téléphone  (AB, CB, ON, SK et YT seulement)</t>
  </si>
  <si>
    <t>Buanderie (ON, SK et YT seulement)</t>
  </si>
  <si>
    <t>35 $ + 11 $ par ajout</t>
  </si>
  <si>
    <t>* Les allocations d'électricité sont déterminées par le type d'unité et le nombre de chambres à coucher.  Consultez la page Frais de services 2025 pour déterminer l'allocation pour le ménage en question.</t>
  </si>
  <si>
    <t>YG</t>
  </si>
  <si>
    <t>Assurance (AB, CB et ON seulement)</t>
  </si>
  <si>
    <t>Téléphone  (AB, CB, et ON seulement)</t>
  </si>
  <si>
    <t>Buanderie (ON seulement)</t>
  </si>
  <si>
    <t>36 $ + 11 $ par ajout</t>
  </si>
  <si>
    <t>* Les allocations d'électricité sont déterminées par le type d'unité et le nombre de chambres à coucher.  Consultez la page Frais de services 2026 pour déterminer l'allocation pour le ménage en question.</t>
  </si>
  <si>
    <t>C.H. ABC</t>
  </si>
  <si>
    <t>Pierre Lo</t>
  </si>
  <si>
    <t>222-213-8888</t>
  </si>
  <si>
    <t>21 rue Yew, Vancouver</t>
  </si>
  <si>
    <t>X8X 9X7</t>
  </si>
  <si>
    <t>Non</t>
  </si>
  <si>
    <t>Linder Apartments</t>
  </si>
  <si>
    <t>Scott Dupuis</t>
  </si>
  <si>
    <t>1 rue Harper, Toronto</t>
  </si>
  <si>
    <t>K8F 9M2</t>
  </si>
  <si>
    <t>Oui</t>
  </si>
  <si>
    <t>Monica Ford</t>
  </si>
  <si>
    <t>Candace Birk</t>
  </si>
  <si>
    <t>Co-op Accent</t>
  </si>
  <si>
    <t>Samantha Gervais</t>
  </si>
  <si>
    <t>201, Dash, Edmonton</t>
  </si>
  <si>
    <t>L0M 8F9</t>
  </si>
  <si>
    <t>Samantha Gervais and Nicholas Lewis</t>
  </si>
  <si>
    <t>Kirkhood Co-op</t>
  </si>
  <si>
    <t>Nicholas Lewis</t>
  </si>
  <si>
    <t>CODE</t>
  </si>
  <si>
    <t>Heat</t>
  </si>
  <si>
    <t>Electricity</t>
  </si>
  <si>
    <t>Hot Water</t>
  </si>
  <si>
    <t>Water and Sewer</t>
  </si>
  <si>
    <t>Garbage and Recycling</t>
  </si>
  <si>
    <t>Insurance</t>
  </si>
  <si>
    <t>Telephone</t>
  </si>
  <si>
    <t>Laundry</t>
  </si>
  <si>
    <t>Year</t>
  </si>
  <si>
    <t>AB - 1 bedroom - Apartment - N/A - 2025</t>
  </si>
  <si>
    <t>AB - 1 bedroom - Other - N/A - 2025</t>
  </si>
  <si>
    <t>AB - 2 bedroom - Apartment - N/A - 2025</t>
  </si>
  <si>
    <t>AB - 2 bedroom - Other - N/A - 2025</t>
  </si>
  <si>
    <t>AB - 3 bedroom - Apartment - N/A - 2025</t>
  </si>
  <si>
    <t>AB - 3 bedroom - Other - N/A - 2025</t>
  </si>
  <si>
    <t>AB - 4+ bedroom - Apartment - N/A - 2025</t>
  </si>
  <si>
    <t>AB - 4+ bedroom - Other - N/A - 2025</t>
  </si>
  <si>
    <t>AB - Bachelor - Apartment - N/A - 2025</t>
  </si>
  <si>
    <t>AB - Bachelor - Other - N/A - 2025</t>
  </si>
  <si>
    <t>CB - 1 bedroom - Apartment - Electricity - 2025</t>
  </si>
  <si>
    <t>CB - 1 bedroom - Apartment - Gas - 2025</t>
  </si>
  <si>
    <t>CB - 1 bedroom - Other - Electricity - 2025</t>
  </si>
  <si>
    <t>CB - 1 bedroom - Other - Gas - 2025</t>
  </si>
  <si>
    <t>CB - 2 bedroom - Apartment - Electricity - 2025</t>
  </si>
  <si>
    <t>CB - 2 bedroom - Apartment - Gas - 2025</t>
  </si>
  <si>
    <t>CB - 2 bedroom - Other - Electricity - 2025</t>
  </si>
  <si>
    <t>CB - 2 bedroom - Other - Gas - 2025</t>
  </si>
  <si>
    <t>CB - 3 bedroom - Apartment - Electricity - 2025</t>
  </si>
  <si>
    <t>CB - 3 bedroom - Apartment - Gas - 2025</t>
  </si>
  <si>
    <t>CB - 3 bedroom - Other - Electricity - 2025</t>
  </si>
  <si>
    <t>CB - 3 bedroom - Other - Gas - 2025</t>
  </si>
  <si>
    <t>CB - 4+ bedroom - Apartment - Electricity - 2025</t>
  </si>
  <si>
    <t>CB - 4+ bedroom - Apartment - Gas - 2025</t>
  </si>
  <si>
    <t>CB - 4+ bedroom - Other - Electricity - 2025</t>
  </si>
  <si>
    <t>CB - 4+ bedroom - Other - Gas - 2025</t>
  </si>
  <si>
    <t>CB - 5+ bedroom - Apartment - Electricity - 2025</t>
  </si>
  <si>
    <t>CB - 5+ bedroom - Apartment - Gas - 2025</t>
  </si>
  <si>
    <t>CB - 5+ bedroom - Other - Electricity - 2025</t>
  </si>
  <si>
    <t>CB - 5+ bedroom - Other - Gas - 2025</t>
  </si>
  <si>
    <t>CB - Bachelor - Apartment - Electricity - 2025</t>
  </si>
  <si>
    <t>CB - Bachelor - Apartment - Gas - 2025</t>
  </si>
  <si>
    <t>CB - Bachelor - Other - Electricity - 2025</t>
  </si>
  <si>
    <t>CB - Bachelor - Other - Gas - 2025</t>
  </si>
  <si>
    <t>MB - 1 bedroom - Apartment - N/A - 2025</t>
  </si>
  <si>
    <t>MB - 1 bedroom - Other - N/A - 2025</t>
  </si>
  <si>
    <t>MB - 2 bedroom - Apartment - N/A - 2025</t>
  </si>
  <si>
    <t>MB - 2 bedroom - Other - N/A - 2025</t>
  </si>
  <si>
    <t>MB - 3 bedroom - Apartment - N/A - 2025</t>
  </si>
  <si>
    <t>MB - 3 bedroom - Other - N/A - 2025</t>
  </si>
  <si>
    <t>MB - 4+ bedroom - Apartment - N/A - 2025</t>
  </si>
  <si>
    <t>MB - 4+ bedroom - Other - N/A - 2025</t>
  </si>
  <si>
    <t>MB - Bachelor - Apartment - N/A - 2025</t>
  </si>
  <si>
    <t>MB - Bachelor - Other - N/A - 2025</t>
  </si>
  <si>
    <t>NB - 1 bedroom - Apartment - N/A - 2025</t>
  </si>
  <si>
    <t>NB - 1 bedroom - Other - N/A - 2025</t>
  </si>
  <si>
    <t>NB - 2 bedroom - Apartment - N/A - 2025</t>
  </si>
  <si>
    <t>NB - 2 bedroom - Other - N/A - 2025</t>
  </si>
  <si>
    <t>NB - 3 bedroom - Apartment - N/A - 2025</t>
  </si>
  <si>
    <t>NB - 3 bedroom - Other - N/A - 2025</t>
  </si>
  <si>
    <t>NB - 4+ bedroom - Apartment - N/A - 2025</t>
  </si>
  <si>
    <t>NB - 4+ bedroom - Other - N/A - 2025</t>
  </si>
  <si>
    <t>NB - Bachelor - Apartment - N/A - 2025</t>
  </si>
  <si>
    <t>NB - Bachelor - Other - N/A - 2025</t>
  </si>
  <si>
    <t>ON - 1 bedroom - Apartment - Electricity - 2025</t>
  </si>
  <si>
    <t>ON - 1 bedroom - Apartment - Gas - 2025</t>
  </si>
  <si>
    <t>ON - 1 bedroom - Other - Electricity - 2025</t>
  </si>
  <si>
    <t>ON - 1 bedroom - Other - Gas - 2025</t>
  </si>
  <si>
    <t>ON - 2 bedroom - Apartment - Electricity - 2025</t>
  </si>
  <si>
    <t>ON - 2 bedroom - Apartment - Gas - 2025</t>
  </si>
  <si>
    <t>ON - 2 bedroom - Other - Electricity - 2025</t>
  </si>
  <si>
    <t>ON - 2 bedroom - Other - Gas - 2025</t>
  </si>
  <si>
    <t>ON - 3 bedroom - Apartment - Electricity - 2025</t>
  </si>
  <si>
    <t>ON - 3 bedroom - Apartment - Gas - 2025</t>
  </si>
  <si>
    <t>ON - 3 bedroom - Other - Electricity - 2025</t>
  </si>
  <si>
    <t>ON - 3 bedroom - Other - Gas - 2025</t>
  </si>
  <si>
    <t>ON - 4+ bedroom - Apartment - Electricity - 2025</t>
  </si>
  <si>
    <t>ON - 4+ bedroom - Apartment - Gas - 2025</t>
  </si>
  <si>
    <t>ON - 4+ bedroom - Other - Electricity - 2025</t>
  </si>
  <si>
    <t>ON - 4+ bedroom - Other - Gas - 2025</t>
  </si>
  <si>
    <t>ON - 5+ bedroom - Apartment - Electricity - 2025</t>
  </si>
  <si>
    <t>ON - 5+ bedroom - Apartment - Gas - 2025</t>
  </si>
  <si>
    <t>ON - 5+ bedroom - Other - Electricity - 2025</t>
  </si>
  <si>
    <t>ON - 5+ bedroom - Other - Gas - 2025</t>
  </si>
  <si>
    <t>ON - Bachelor - Apartment - Electricity - 2025</t>
  </si>
  <si>
    <t>ON - Bachelor - Apartment - Gas - 2025</t>
  </si>
  <si>
    <t>ON - Bachelor - Other - Electricity - 2025</t>
  </si>
  <si>
    <t>ON - Bachelor - Other - Gas - 2025</t>
  </si>
  <si>
    <t>IPE - 1 bedroom - Apartment - Electricity - 2025</t>
  </si>
  <si>
    <t>IPE - 1 bedroom - Apartment - Gas - 2025</t>
  </si>
  <si>
    <t>IPE - 1 bedroom - Other - Electricity - 2025</t>
  </si>
  <si>
    <t>IPE - 1 bedroom - Other - Gas - 2025</t>
  </si>
  <si>
    <t>IPE - 1 bedroom - SDH - Electricity - 2025</t>
  </si>
  <si>
    <t>IPE - 1 bedroom - SDH - Gas - 2025</t>
  </si>
  <si>
    <t>IPE - 2 bedroom - Apartment - Electricity - 2025</t>
  </si>
  <si>
    <t>IPE - 2 bedroom - Apartment - Gas - 2025</t>
  </si>
  <si>
    <t>IPE - 2 bedroom - Other - Electricity - 2025</t>
  </si>
  <si>
    <t>IPE - 2 bedroom - Other - Gas - 2025</t>
  </si>
  <si>
    <t>IPE - 2 bedroom - SDH - Electricity - 2025</t>
  </si>
  <si>
    <t>IPE - 2 bedroom - SDH - Gas - 2025</t>
  </si>
  <si>
    <t>IPE - 3 bedroom - Apartment - Electricity - 2025</t>
  </si>
  <si>
    <t>IPE - 3 bedroom - Apartment - Gas - 2025</t>
  </si>
  <si>
    <t>IPE - 3 bedroom - Other - Electricity - 2025</t>
  </si>
  <si>
    <t>IPE - 3 bedroom - Other - Gas - 2025</t>
  </si>
  <si>
    <t>IPE - 3 bedroom - SDH - Electricity - 2025</t>
  </si>
  <si>
    <t>IPE - 3 bedroom - SDH - Gas - 2025</t>
  </si>
  <si>
    <t>IPE - 4+ bedroom - Apartment - Electricity - 2025</t>
  </si>
  <si>
    <t>IPE - 4+ bedroom - Apartment - Gas - 2025</t>
  </si>
  <si>
    <t>IPE - 4+ bedroom - Other - Electricity - 2025</t>
  </si>
  <si>
    <t>IPE - 4+ bedroom - Other - Gas - 2025</t>
  </si>
  <si>
    <t>IPE - 4+ bedroom - SDH - Electricity - 2025</t>
  </si>
  <si>
    <t>IPE - 4+ bedroom - SDH - Gas - 2025</t>
  </si>
  <si>
    <t>IPE - 5+ bedroom - Apartment - Electricity - 2025</t>
  </si>
  <si>
    <t>IPE - 5+ bedroom - Apartment - Gas - 2025</t>
  </si>
  <si>
    <t>IPE - 5+ bedroom - Other - Electricity - 2025</t>
  </si>
  <si>
    <t>IPE - 5+ bedroom - Other - Gas - 2025</t>
  </si>
  <si>
    <t>IPE - 5+ bedroom - SDH - Electricity - 2025</t>
  </si>
  <si>
    <t>IPE - 5+ bedroom - SDH - Gas - 2025</t>
  </si>
  <si>
    <t>IPE - Bachelor - Apartment - Electricity - 2025</t>
  </si>
  <si>
    <t>IPE - Bachelor - Apartment - Gas - 2025</t>
  </si>
  <si>
    <t>IPE - Bachelor - Other - Electricity - 2025</t>
  </si>
  <si>
    <t>IPE - Bachelor - Other - Gas - 2025</t>
  </si>
  <si>
    <t>IPE - Bachelor - SDH - Electricity - 2025</t>
  </si>
  <si>
    <t>IPE - Bachelor - SDH - Gas - 2025</t>
  </si>
  <si>
    <t>QC - 1 bedroom - Apartment - Gas - 2025</t>
  </si>
  <si>
    <t>QC - 1 bedroom - Apartment - Oil - 2025</t>
  </si>
  <si>
    <t>QC - 1 bedroom - Apartment - Electricity - 2025</t>
  </si>
  <si>
    <t>QC - 1 bedroom - Other - Gas - 2025</t>
  </si>
  <si>
    <t>QC - 1 bedroom - Other - Oil - 2025</t>
  </si>
  <si>
    <t>QC - 1 bedroom - Other - Electricity - 2025</t>
  </si>
  <si>
    <t>QC - 2 bedroom - Apartment - Gas - 2025</t>
  </si>
  <si>
    <t>QC - 2 bedroom - Apartment - Oil - 2025</t>
  </si>
  <si>
    <t>QC - 2 bedroom - Apartment - Electricity - 2025</t>
  </si>
  <si>
    <t>QC - 2 bedroom - Other - Gas - 2025</t>
  </si>
  <si>
    <t>QC - 2 bedroom - Other - Oil - 2025</t>
  </si>
  <si>
    <t>QC - 2 bedroom - Other - Electricity - 2025</t>
  </si>
  <si>
    <t>QC - 3 bedroom - Apartment - Gas - 2025</t>
  </si>
  <si>
    <t>QC - 3 bedroom - Apartment - Oil - 2025</t>
  </si>
  <si>
    <t>QC - 3 bedroom - Apartment - Electricity - 2025</t>
  </si>
  <si>
    <t>QC - 3 bedroom - Other - Gas - 2025</t>
  </si>
  <si>
    <t>QC - 3 bedroom - Other - Oil - 2025</t>
  </si>
  <si>
    <t>QC - 3 bedroom - Other - Electricity - 2025</t>
  </si>
  <si>
    <t>QC - 4+ bedroom - Apartment - Gas - 2025</t>
  </si>
  <si>
    <t>QC - 4+ bedroom - Apartment - Oil - 2025</t>
  </si>
  <si>
    <t>QC - 4+ bedroom - Apartment - Electricity - 2025</t>
  </si>
  <si>
    <t>QC - 4+ bedroom - Other - Gas - 2025</t>
  </si>
  <si>
    <t>QC - 4+ bedroom - Other - Oil - 2025</t>
  </si>
  <si>
    <t>QC - 4+ bedroom - Other - Electricity - 2025</t>
  </si>
  <si>
    <t>QC - Bachelor - Apartment - Gas - 2025</t>
  </si>
  <si>
    <t>QC - Bachelor - Apartment - Oil - 2025</t>
  </si>
  <si>
    <t>QC - Bachelor - Apartment - Electricity - 2025</t>
  </si>
  <si>
    <t>QC - Bachelor - Other - Gas - 2025</t>
  </si>
  <si>
    <t>QC - Bachelor - Other - Oil - 2025</t>
  </si>
  <si>
    <t>QC - Bachelor - Other - Electricity - 2025</t>
  </si>
  <si>
    <t>SK - 1 bedroom - Apartment - N/A - 2025</t>
  </si>
  <si>
    <t>SK - 1 bedroom - Other - N/A - 2025</t>
  </si>
  <si>
    <t>SK - 2 bedroom - Apartment - N/A - 2025</t>
  </si>
  <si>
    <t>SK - 2 bedroom - Other - N/A - 2025</t>
  </si>
  <si>
    <t>SK - 3 bedroom - Apartment - N/A - 2025</t>
  </si>
  <si>
    <t>SK - 3 bedroom - Other - N/A - 2025</t>
  </si>
  <si>
    <t>SK - 4+ bedroom - Apartment - N/A - 2025</t>
  </si>
  <si>
    <t>SK - 4+ bedroom - Other - N/A - 2025</t>
  </si>
  <si>
    <t>SK - Bachelor - Apartment - N/A - 2025</t>
  </si>
  <si>
    <t>SK - Bachelor - Other - N/A - 2025</t>
  </si>
  <si>
    <t>YT - Bachelor - Other - N/A - 2025</t>
  </si>
  <si>
    <t>YT - 1 bedroom - Other - N/A - 2025</t>
  </si>
  <si>
    <t>YT - 2 bedroom - Other - N/A - 2025</t>
  </si>
  <si>
    <t>YT - 3 bedroom - Other - N/A - 2025</t>
  </si>
  <si>
    <t>YT - 4+ bedroom - Other - N/A - 2025</t>
  </si>
  <si>
    <t>YT - 5+ bedroom - Other - N/A - 2025</t>
  </si>
  <si>
    <t>YT - Bachelor - Apartment - N/A - 2025</t>
  </si>
  <si>
    <t>YT - 1 bedroom - Apartment - N/A - 2025</t>
  </si>
  <si>
    <t>YT - 2 bedroom - Apartment - N/A - 2025</t>
  </si>
  <si>
    <t>YT - 3 bedroom - Apartment - N/A - 2025</t>
  </si>
  <si>
    <t>YT - 4+ bedroom - Apartment - N/A - 2025</t>
  </si>
  <si>
    <t>YT - 5+ bedroom - Apartment - N/A - 2025</t>
  </si>
  <si>
    <t>YT - Bachelor - SDH - N/A - 2025</t>
  </si>
  <si>
    <t>YT - 1 bedroom - SDH - N/A - 2025</t>
  </si>
  <si>
    <t>YT - 2 bedroom - SDH - N/A - 2025</t>
  </si>
  <si>
    <t>YT - 3 bedroom - SDH - N/A - 2025</t>
  </si>
  <si>
    <t>YT - 4+ bedroom - SDH - N/A - 2025</t>
  </si>
  <si>
    <t>YT - 5+ bedroom - SDH - N/A - 2025</t>
  </si>
  <si>
    <t>AB - 1 bedroom - Apartment - N/A - 2026</t>
  </si>
  <si>
    <t>AB - 1 bedroom - Other - N/A - 2026</t>
  </si>
  <si>
    <t>AB - 2 bedroom - Apartment - N/A - 2026</t>
  </si>
  <si>
    <t>AB - 2 bedroom - Other - N/A - 2026</t>
  </si>
  <si>
    <t>AB - 3 bedroom - Apartment - N/A - 2026</t>
  </si>
  <si>
    <t>AB - 3 bedroom - Other - N/A - 2026</t>
  </si>
  <si>
    <t>AB - 4+ bedroom - Apartment - N/A - 2026</t>
  </si>
  <si>
    <t>AB - 4+ bedroom - Other - N/A - 2026</t>
  </si>
  <si>
    <t>AB - Bachelor - Apartment - N/A - 2026</t>
  </si>
  <si>
    <t>AB - Bachelor - Other - N/A - 2026</t>
  </si>
  <si>
    <t>CB - 1 bedroom - Apartment - Electricity - 2026</t>
  </si>
  <si>
    <t>CB - 1 bedroom - Apartment - Gas - 2026</t>
  </si>
  <si>
    <t>CB - 1 bedroom - Other - Electricity - 2026</t>
  </si>
  <si>
    <t>CB - 1 bedroom - Other - Gas - 2026</t>
  </si>
  <si>
    <t>CB - 2 bedroom - Apartment - Electricity - 2026</t>
  </si>
  <si>
    <t>CB - 2 bedroom - Apartment - Gas - 2026</t>
  </si>
  <si>
    <t>CB - 2 bedroom - Other - Electricity - 2026</t>
  </si>
  <si>
    <t>CB - 2 bedroom - Other - Gas - 2026</t>
  </si>
  <si>
    <t>CB - 3 bedroom - Apartment - Electricity - 2026</t>
  </si>
  <si>
    <t>CB - 3 bedroom - Apartment - Gas - 2026</t>
  </si>
  <si>
    <t>CB - 3 bedroom - Other - Electricity - 2026</t>
  </si>
  <si>
    <t>CB - 3 bedroom - Other - Gas - 2026</t>
  </si>
  <si>
    <t>CB - 4+ bedroom - Apartment - Electricity - 2026</t>
  </si>
  <si>
    <t>CB - 4+ bedroom - Apartment - Gas - 2026</t>
  </si>
  <si>
    <t>CB - 4+ bedroom - Other - Electricity - 2026</t>
  </si>
  <si>
    <t>CB - 4+ bedroom - Other - Gas - 2026</t>
  </si>
  <si>
    <t>CB - 5+ bedroom - Apartment - Electricity - 2026</t>
  </si>
  <si>
    <t>CB - 5+ bedroom - Apartment - Gas - 2026</t>
  </si>
  <si>
    <t>CB - 5+ bedroom - Other - Electricity - 2026</t>
  </si>
  <si>
    <t>CB - 5+ bedroom - Other - Gas - 2026</t>
  </si>
  <si>
    <t>CB - Bachelor - Apartment - Electricity - 2026</t>
  </si>
  <si>
    <t>CB - Bachelor - Apartment - Gas - 2026</t>
  </si>
  <si>
    <t>CB - Bachelor - Other - Electricity - 2026</t>
  </si>
  <si>
    <t>CB - Bachelor - Other - Gas - 2026</t>
  </si>
  <si>
    <t>MB - 1 bedroom - Apartment - N/A - 2026</t>
  </si>
  <si>
    <t>MB - 1 bedroom - Other - N/A - 2026</t>
  </si>
  <si>
    <t>MB - 2 bedroom - Apartment - N/A - 2026</t>
  </si>
  <si>
    <t>MB - 2 bedroom - Other - N/A - 2026</t>
  </si>
  <si>
    <t>MB - 3 bedroom - Apartment - N/A - 2026</t>
  </si>
  <si>
    <t>MB - 3 bedroom - Other - N/A - 2026</t>
  </si>
  <si>
    <t>MB - 4+ bedroom - Apartment - N/A - 2026</t>
  </si>
  <si>
    <t>MB - 4+ bedroom - Other - N/A - 2026</t>
  </si>
  <si>
    <t>MB - Bachelor - Apartment - N/A - 2026</t>
  </si>
  <si>
    <t>MB - Bachelor - Other - N/A - 2026</t>
  </si>
  <si>
    <t>NB - 1 bedroom - Apartment - N/A - 2026</t>
  </si>
  <si>
    <t>NB - 1 bedroom - Other - N/A - 2026</t>
  </si>
  <si>
    <t>NB - 2 bedroom - Apartment - N/A - 2026</t>
  </si>
  <si>
    <t>NB - 2 bedroom - Other - N/A - 2026</t>
  </si>
  <si>
    <t>NB - 3 bedroom - Apartment - N/A - 2026</t>
  </si>
  <si>
    <t>NB - 3 bedroom - Other - N/A - 2026</t>
  </si>
  <si>
    <t>NB - 4+ bedroom - Apartment - N/A - 2026</t>
  </si>
  <si>
    <t>NB - 4+ bedroom - Other - N/A - 2026</t>
  </si>
  <si>
    <t>NB - Bachelor - Apartment - N/A - 2026</t>
  </si>
  <si>
    <t>NB - Bachelor - Other - N/A - 2026</t>
  </si>
  <si>
    <t>ON - 1 bedroom - Apartment - Electricity - 2026</t>
  </si>
  <si>
    <t>ON - 1 bedroom - Apartment - Gas - 2026</t>
  </si>
  <si>
    <t>ON - 1 bedroom - Other - Electricity - 2026</t>
  </si>
  <si>
    <t>ON - 1 bedroom - Other - Gas - 2026</t>
  </si>
  <si>
    <t>ON - 2 bedroom - Apartment - Electricity - 2026</t>
  </si>
  <si>
    <t>ON - 2 bedroom - Apartment - Gas - 2026</t>
  </si>
  <si>
    <t>ON - 2 bedroom - Other - Electricity - 2026</t>
  </si>
  <si>
    <t>ON - 2 bedroom - Other - Gas - 2026</t>
  </si>
  <si>
    <t>ON - 3 bedroom - Apartment - Electricity - 2026</t>
  </si>
  <si>
    <t>ON - 3 bedroom - Apartment - Gas - 2026</t>
  </si>
  <si>
    <t>ON - 3 bedroom - Other - Electricity - 2026</t>
  </si>
  <si>
    <t>ON - 3 bedroom - Other - Gas - 2026</t>
  </si>
  <si>
    <t>ON - 4+ bedroom - Apartment - Electricity - 2026</t>
  </si>
  <si>
    <t>ON - 4+ bedroom - Apartment - Gas - 2026</t>
  </si>
  <si>
    <t>ON - 4+ bedroom - Other - Electricity - 2026</t>
  </si>
  <si>
    <t>ON - 4+ bedroom - Other - Gas - 2026</t>
  </si>
  <si>
    <t>ON - 5+ bedroom - Apartment - Electricity - 2026</t>
  </si>
  <si>
    <t>ON - 5+ bedroom - Apartment - Gas - 2026</t>
  </si>
  <si>
    <t>ON - 5+ bedroom - Other - Electricity - 2026</t>
  </si>
  <si>
    <t>ON - 5+ bedroom - Other - Gas - 2026</t>
  </si>
  <si>
    <t>ON - Bachelor - Apartment - Electricity - 2026</t>
  </si>
  <si>
    <t>ON - Bachelor - Apartment - Gas - 2026</t>
  </si>
  <si>
    <t>ON - Bachelor - Other - Electricity - 2026</t>
  </si>
  <si>
    <t>ON - Bachelor - Other - Gas - 2026</t>
  </si>
  <si>
    <t>IPE - 1 bedroom - Apartment - Electricity - 2026</t>
  </si>
  <si>
    <t>IPE - 1 bedroom - Other - Electricity - 2026</t>
  </si>
  <si>
    <t>IPE - 1 bedroom - SDH - Electricity - 2026</t>
  </si>
  <si>
    <t>IPE - 2 bedroom - Apartment - Electricity - 2026</t>
  </si>
  <si>
    <t>IPE - 2 bedroom - Other - Electricity - 2026</t>
  </si>
  <si>
    <t>IPE - 2 bedroom - SDH - Electricity - 2026</t>
  </si>
  <si>
    <t>IPE - 3 bedroom - Apartment - Electricity - 2026</t>
  </si>
  <si>
    <t>IPE - 3 bedroom - Other - Electricity - 2026</t>
  </si>
  <si>
    <t>IPE - 3 bedroom - SDH - Electricity - 2026</t>
  </si>
  <si>
    <t>IPE - 4+ bedroom - Apartment - Electricity - 2026</t>
  </si>
  <si>
    <t>IPE - 4+ bedroom - Other - Electricity - 2026</t>
  </si>
  <si>
    <t>IPE - 4+ bedroom - SDH - Electricity - 2026</t>
  </si>
  <si>
    <t>IPE - 5+ bedroom - Apartment - Electricity - 2026</t>
  </si>
  <si>
    <t>IPE - 5+ bedroom - Other - Electricity - 2026</t>
  </si>
  <si>
    <t>IPE - 5+ bedroom - SDH - Electricity - 2026</t>
  </si>
  <si>
    <t>IPE - Bachelor - Apartment - Electricity - 2026</t>
  </si>
  <si>
    <t>IPE - Bachelor - Other - Electricity - 2026</t>
  </si>
  <si>
    <t>IPE - Bachelor - SDH - Electricity - 2026</t>
  </si>
  <si>
    <t>QC - 1 bedroom - Apartment - Electricity - 2026</t>
  </si>
  <si>
    <t>QC - 1 bedroom - Apartment - Gas - 2026</t>
  </si>
  <si>
    <t>QC - 1 bedroom - Apartment - Oil - 2026</t>
  </si>
  <si>
    <t>QC - 1 bedroom - Other - Electricity - 2026</t>
  </si>
  <si>
    <t>QC - 1 bedroom - Other - Gas - 2026</t>
  </si>
  <si>
    <t>QC - 1 bedroom - Other - Oil - 2026</t>
  </si>
  <si>
    <t>QC - 2 bedroom - Apartment - Electricity - 2026</t>
  </si>
  <si>
    <t>QC - 2 bedroom - Apartment - Gas - 2026</t>
  </si>
  <si>
    <t>QC - 2 bedroom - Apartment - Oil - 2026</t>
  </si>
  <si>
    <t>QC - 2 bedroom - Other - Electricity - 2026</t>
  </si>
  <si>
    <t>QC - 2 bedroom - Other - Gas - 2026</t>
  </si>
  <si>
    <t>QC - 2 bedroom - Other - Oil - 2026</t>
  </si>
  <si>
    <t>QC - 3 bedroom - Apartment - Electricity - 2026</t>
  </si>
  <si>
    <t>QC - 3 bedroom - Apartment - Gas - 2026</t>
  </si>
  <si>
    <t>QC - 3 bedroom - Apartment - Oil - 2026</t>
  </si>
  <si>
    <t>QC - 3 bedroom - Other - Electricity - 2026</t>
  </si>
  <si>
    <t>QC - 3 bedroom - Other - Gas - 2026</t>
  </si>
  <si>
    <t>QC - 3 bedroom - Other - Oil - 2026</t>
  </si>
  <si>
    <t>QC - 4+ bedroom - Apartment - Electricity - 2026</t>
  </si>
  <si>
    <t>QC - 4+ bedroom - Apartment - Gas - 2026</t>
  </si>
  <si>
    <t>QC - 4+ bedroom - Apartment - Oil - 2026</t>
  </si>
  <si>
    <t>QC - 4+ bedroom - Other - Electricity - 2026</t>
  </si>
  <si>
    <t>QC - 4+ bedroom - Other - Gas - 2026</t>
  </si>
  <si>
    <t>QC - 4+ bedroom - Other - Oil - 2026</t>
  </si>
  <si>
    <t>QC - Bachelor - Apartment - Electricity - 2026</t>
  </si>
  <si>
    <t>QC - Bachelor - Apartment - Gas - 2026</t>
  </si>
  <si>
    <t>QC - Bachelor - Apartment - Oil - 2026</t>
  </si>
  <si>
    <t>QC - Bachelor - Other - Electricity - 2026</t>
  </si>
  <si>
    <t>QC - Bachelor - Other - Gas - 2026</t>
  </si>
  <si>
    <t>QC - Bachelor - Other - Oil - 2026</t>
  </si>
  <si>
    <t>SK - 1 bedroom - Apartment - N/A - 2026</t>
  </si>
  <si>
    <t>SK - 1 bedroom - Other - N/A - 2026</t>
  </si>
  <si>
    <t>SK - 2 bedroom - Apartment - N/A - 2026</t>
  </si>
  <si>
    <t>SK - 2 bedroom - Other - N/A - 2026</t>
  </si>
  <si>
    <t>SK - 3 bedroom - Apartment - N/A - 2026</t>
  </si>
  <si>
    <t>SK - 3 bedroom - Other - N/A - 2026</t>
  </si>
  <si>
    <t>SK - 4+ bedroom - Apartment - N/A - 2026</t>
  </si>
  <si>
    <t>SK - 4+ bedroom - Other - N/A - 2026</t>
  </si>
  <si>
    <t>SK - Bachelor - Apartment - N/A - 2026</t>
  </si>
  <si>
    <t>SK - Bachelor - Other - N/A - 2026</t>
  </si>
  <si>
    <t>YT - Bachelor - Other - N/A - 2026</t>
  </si>
  <si>
    <t>YT - 1 bedroom - Other - N/A - 2026</t>
  </si>
  <si>
    <t>YT - 2 bedroom - Other - N/A - 2026</t>
  </si>
  <si>
    <t>YT - 3 bedroom - Other - N/A - 2026</t>
  </si>
  <si>
    <t>YT - 4+ bedroom - Other - N/A - 2026</t>
  </si>
  <si>
    <t>YT - 5+ bedroom - Other - N/A - 2026</t>
  </si>
  <si>
    <t>YT - Bachelor - Apartment - N/A - 2026</t>
  </si>
  <si>
    <t>YT - 1 bedroom - Apartment - N/A - 2026</t>
  </si>
  <si>
    <t>YT - 2 bedroom - Apartment - N/A - 2026</t>
  </si>
  <si>
    <t>YT - 3 bedroom - Apartment - N/A - 2026</t>
  </si>
  <si>
    <t>YT - 4+ bedroom - Apartment - N/A - 2026</t>
  </si>
  <si>
    <t>YT - 5+ bedroom - Apartment - N/A - 2026</t>
  </si>
  <si>
    <t>YT - Bachelor - SDH - N/A - 2026</t>
  </si>
  <si>
    <t>YT - 1 bedroom - SDH - N/A - 2026</t>
  </si>
  <si>
    <t>YT - 2 bedroom - SDH - N/A - 2026</t>
  </si>
  <si>
    <t>YT - 3 bedroom - SDH - N/A - 2026</t>
  </si>
  <si>
    <t>YT - 4+ bedroom - SDH - N/A - 2026</t>
  </si>
  <si>
    <t>YT - 5+ bedroom - SDH - N/A - 2026</t>
  </si>
  <si>
    <t>CODE:</t>
  </si>
  <si>
    <t>Vlookbed</t>
  </si>
  <si>
    <t>Bedroom</t>
  </si>
  <si>
    <t>VlookEN</t>
  </si>
  <si>
    <t>Energy</t>
  </si>
  <si>
    <t>VLookApt</t>
  </si>
  <si>
    <t>Type</t>
  </si>
  <si>
    <t>Utilities</t>
  </si>
  <si>
    <t>Included</t>
  </si>
  <si>
    <t>Available Years</t>
  </si>
  <si>
    <t>Base year for YT</t>
  </si>
  <si>
    <t>Bachelor</t>
  </si>
  <si>
    <t>Gas</t>
  </si>
  <si>
    <t>Apartment</t>
  </si>
  <si>
    <t>Inflation ratio</t>
  </si>
  <si>
    <t>1 Bedroom</t>
  </si>
  <si>
    <t>Other</t>
  </si>
  <si>
    <t>Hot water</t>
  </si>
  <si>
    <t>*Applicable to heat, hot water and electricity</t>
  </si>
  <si>
    <t>MB</t>
  </si>
  <si>
    <t>2 Bedroom</t>
  </si>
  <si>
    <t>NB</t>
  </si>
  <si>
    <t>3 Bedroom</t>
  </si>
  <si>
    <t>N/A</t>
  </si>
  <si>
    <t>4+ Bedroom</t>
  </si>
  <si>
    <t>QC</t>
  </si>
  <si>
    <t>For shelter component adjustment only</t>
  </si>
  <si>
    <t>Service</t>
  </si>
  <si>
    <t>Cost</t>
  </si>
  <si>
    <t># of people for laundry calculation</t>
  </si>
  <si>
    <t>Water and sewer</t>
  </si>
  <si>
    <t>Garbage and recycling</t>
  </si>
  <si>
    <t>For shelter component portion in calculation</t>
  </si>
  <si>
    <t>For Error message re: the allowances not confirmed</t>
  </si>
  <si>
    <t xml:space="preserve"> </t>
  </si>
  <si>
    <t>Contacter la SCHL pour discuter des allocations à utiliser pour le calcul de la composante d'allocation ajustée</t>
  </si>
  <si>
    <t>Membership Discount</t>
  </si>
  <si>
    <t>IPE - 1 bedroom - Apartment - Gas - 2026</t>
  </si>
  <si>
    <t>IPE - 1 bedroom - Other - Gas - 2026</t>
  </si>
  <si>
    <t>IPE - 1 bedroom - SDH - Gas - 2026</t>
  </si>
  <si>
    <t>IPE - 2 bedroom - Apartment - Gas - 2026</t>
  </si>
  <si>
    <t>IPE - 2 bedroom - Other - Gas - 2026</t>
  </si>
  <si>
    <t>IPE - 2 bedroom - SDH - Gas - 2026</t>
  </si>
  <si>
    <t>IPE - 3 bedroom - Apartment - Gas - 2026</t>
  </si>
  <si>
    <t>IPE - 3 bedroom - Other - Gas - 2026</t>
  </si>
  <si>
    <t>IPE - 3 bedroom - SDH - Gas - 2026</t>
  </si>
  <si>
    <t>IPE - 4+ bedroom - Apartment - Gas - 2026</t>
  </si>
  <si>
    <t>IPE - 4+ bedroom - Other - Gas - 2026</t>
  </si>
  <si>
    <t>IPE - 4+ bedroom - SDH - Gas - 2026</t>
  </si>
  <si>
    <t>IPE - 5+ bedroom - Apartment - Gas - 2026</t>
  </si>
  <si>
    <t>IPE - 5+ bedroom - Other - Gas - 2026</t>
  </si>
  <si>
    <t>IPE - 5+ bedroom - SDH - Gas - 2026</t>
  </si>
  <si>
    <t>IPE - Bachelor - Apartment - Gas - 2026</t>
  </si>
  <si>
    <t>IPE - Bachelor - Other - Gas - 2026</t>
  </si>
  <si>
    <t>IPE - Bachelor - SDH - Gas - 2026</t>
  </si>
  <si>
    <t xml:space="preserve">Allocations de service 2026 - pour les ménages ayant une composante logement </t>
  </si>
  <si>
    <t>( B1+B2 )</t>
  </si>
  <si>
    <t>Montant le plus élevé entre (B3) et (C4)</t>
  </si>
  <si>
    <t>Revenu mensuel total de tous les occupants, toutes sources confondues</t>
  </si>
  <si>
    <t>Montant le plus élevé entre (B3) et (C2)</t>
  </si>
  <si>
    <t>( B1 + B2 )</t>
  </si>
  <si>
    <t>montant plus élevé de ( B3 ) et ( C2 )</t>
  </si>
  <si>
    <t>montant plus élevé de ( B3) and (C2)</t>
  </si>
  <si>
    <t>Est-ce que l'assistance sociale inclut une composante d'allocation pour le logement?</t>
  </si>
  <si>
    <t>(C) CALCUL DE LA COMPOSANTE D'ALLOCATION POUR LE LOGEMENT AJUSTÉE (à remplir uniquement si une composante pour le logement est identifiée dans la section B)</t>
  </si>
  <si>
    <t>(C) CALCUL DE LA COMPOSANTE D'ALLOCATION POUR LE LOGEMENT AJUSTÉE (à remplir uniquement si une composante  pour le logement est identifiée dans la section B)</t>
  </si>
  <si>
    <t>(B) CALCUL DU LOYER PROPORTIONNÉ AU REVENU LPR</t>
  </si>
  <si>
    <t>Revenu mensuel total pour tous les occupants sans composante d'allocation pour le logement</t>
  </si>
  <si>
    <t>Revenu mensuel total pour les occupants ayant une composante d'allocation pour le logement</t>
  </si>
  <si>
    <t>Revenu mensuel total pour les occupants ayant une composante  d'allocation pour le logement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</si>
</sst>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 #,##0.00_)\ &quot;$&quot;_ ;_ * \(#,##0.00\)\ &quot;$&quot;_ ;_ * &quot;-&quot;??_)\ &quot;$&quot;_ ;_ @_ "/>
    <numFmt numFmtId="165" formatCode="_(&quot;$&quot;* #,##0.00_);_(&quot;$&quot;* \(#,##0.00\);_(&quot;$&quot;* &quot;-&quot;??_);_(@_)"/>
    <numFmt numFmtId="166" formatCode="d/mmm/yy"/>
    <numFmt numFmtId="167" formatCode="_-[$$-1009]* #,##0.00_-;\-[$$-1009]* #,##0.00_-;_-[$$-1009]* &quot;-&quot;??_-;_-@_-"/>
    <numFmt numFmtId="168" formatCode="&quot;$&quot;#,##0.00"/>
    <numFmt numFmtId="169" formatCode="_ * #,##0.00_)\ [$$-C0C]_ ;_ * \(#,##0.00\)\ [$$-C0C]_ ;_ * &quot;-&quot;??_)\ [$$-C0C]_ ;_ @_ "/>
    <numFmt numFmtId="170" formatCode="_ * #,##0.00_ \ [$$-C0C]_ ;_ * \-#,##0.00\ \ [$$-C0C]_ ;_ * &quot;-&quot;??_ \ [$$-C0C]_ ;_ @_ "/>
    <numFmt numFmtId="171" formatCode="&quot;$&quot;#,##0"/>
    <numFmt numFmtId="172" formatCode="#,##0\ [$$-C0C]"/>
  </numFmts>
  <fonts count="26">
    <font>
      <sz val="11"/>
      <color theme="1"/>
      <name val="Calibri"/>
      <family val="2"/>
      <scheme val="minor"/>
    </font>
    <font>
      <sz val="11"/>
      <color theme="1"/>
      <name val="Calibri"/>
      <family val="2"/>
      <scheme val="minor"/>
    </font>
    <font>
      <b/>
      <sz val="11"/>
      <color theme="1"/>
      <name val="Calibri"/>
      <family val="2"/>
      <scheme val="minor"/>
    </font>
    <font>
      <b/>
      <sz val="14"/>
      <color theme="0"/>
      <name val="Gill Sans"/>
      <family val="2"/>
    </font>
    <font>
      <b/>
      <sz val="10"/>
      <name val="Gill Sans"/>
      <family val="2"/>
    </font>
    <font>
      <b/>
      <sz val="10"/>
      <color theme="1"/>
      <name val="Gill Sans"/>
      <family val="2"/>
    </font>
    <font>
      <sz val="10"/>
      <color theme="1"/>
      <name val="Gill Sans"/>
      <family val="2"/>
    </font>
    <font>
      <sz val="10"/>
      <name val="Gill Sans"/>
      <family val="2"/>
    </font>
    <font>
      <b/>
      <sz val="10"/>
      <color theme="0"/>
      <name val="Gill Sans"/>
      <family val="2"/>
    </font>
    <font>
      <sz val="10"/>
      <color indexed="12"/>
      <name val="Gill Sans"/>
      <family val="2"/>
    </font>
    <font>
      <sz val="9"/>
      <name val="Gill Sans"/>
      <family val="2"/>
    </font>
    <font>
      <sz val="10"/>
      <color rgb="FFFF0000"/>
      <name val="Gill Sans"/>
      <family val="2"/>
    </font>
    <font>
      <b/>
      <sz val="8"/>
      <name val="Gill Sans"/>
      <family val="2"/>
    </font>
    <font>
      <b/>
      <i/>
      <sz val="10"/>
      <color theme="1"/>
      <name val="Gill Sans"/>
      <family val="2"/>
    </font>
    <font>
      <sz val="9"/>
      <color theme="1"/>
      <name val="Gill Sans"/>
      <family val="2"/>
    </font>
    <font>
      <b/>
      <sz val="10"/>
      <color rgb="FFFF0000"/>
      <name val="Gill Sans"/>
      <family val="2"/>
    </font>
    <font>
      <i/>
      <sz val="10"/>
      <color theme="1"/>
      <name val="Gill Sans"/>
      <family val="2"/>
    </font>
    <font>
      <sz val="8"/>
      <color theme="1"/>
      <name val="Gill Sans"/>
      <family val="2"/>
    </font>
    <font>
      <b/>
      <sz val="9"/>
      <color rgb="FFFF0000"/>
      <name val="Gill Sans"/>
      <family val="2"/>
    </font>
    <font>
      <b/>
      <sz val="11"/>
      <color theme="0"/>
      <name val="Calibri"/>
      <family val="2"/>
      <scheme val="minor"/>
    </font>
    <font>
      <b/>
      <sz val="14"/>
      <name val="Gill Sans"/>
      <family val="2"/>
    </font>
    <font>
      <b/>
      <sz val="10"/>
      <name val="Arial"/>
      <family val="2"/>
    </font>
    <font>
      <sz val="9"/>
      <color indexed="81"/>
      <name val="Tahoma"/>
      <family val="2"/>
    </font>
    <font>
      <sz val="11"/>
      <color theme="0"/>
      <name val="Calibri"/>
      <family val="2"/>
      <scheme val="minor"/>
    </font>
    <font>
      <sz val="8"/>
      <color rgb="FF000000"/>
      <name val="Segoe UI"/>
      <family val="2"/>
    </font>
    <font>
      <sz val="11"/>
      <color rgb="FF000000"/>
      <name val="Calibri"/>
      <family val="2"/>
    </font>
  </fonts>
  <fills count="22">
    <fill>
      <patternFill patternType="none"/>
    </fill>
    <fill>
      <patternFill patternType="gray125"/>
    </fill>
    <fill>
      <patternFill patternType="solid">
        <fgColor theme="3" tint="-0.249977111117893"/>
        <bgColor indexed="8"/>
      </patternFill>
    </fill>
    <fill>
      <patternFill patternType="solid">
        <fgColor indexed="9"/>
        <bgColor indexed="64"/>
      </patternFill>
    </fill>
    <fill>
      <patternFill patternType="solid">
        <fgColor rgb="FFFCE4D6"/>
        <bgColor indexed="64"/>
      </patternFill>
    </fill>
    <fill>
      <patternFill patternType="solid">
        <fgColor theme="0"/>
        <bgColor indexed="64"/>
      </patternFill>
    </fill>
    <fill>
      <patternFill patternType="solid">
        <fgColor rgb="FFD4DEFC"/>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6" tint="0.79998168889431442"/>
        <bgColor theme="6" tint="0.79998168889431442"/>
      </patternFill>
    </fill>
    <fill>
      <patternFill patternType="solid">
        <fgColor rgb="FFEBEEF1"/>
        <bgColor indexed="64"/>
      </patternFill>
    </fill>
    <fill>
      <patternFill patternType="solid">
        <fgColor theme="5" tint="0.79998168889431442"/>
        <bgColor indexed="64"/>
      </patternFill>
    </fill>
    <fill>
      <patternFill patternType="solid">
        <fgColor rgb="FFC9C9C9"/>
        <bgColor indexed="64"/>
      </patternFill>
    </fill>
    <fill>
      <patternFill patternType="solid">
        <fgColor theme="4" tint="0.79998168889431442"/>
        <bgColor indexed="64"/>
      </patternFill>
    </fill>
    <fill>
      <patternFill patternType="solid">
        <fgColor theme="4" tint="0.59999389629810485"/>
        <bgColor indexed="8"/>
      </patternFill>
    </fill>
    <fill>
      <patternFill patternType="solid">
        <fgColor theme="4" tint="-0.499984740745262"/>
        <bgColor indexed="8"/>
      </patternFill>
    </fill>
    <fill>
      <patternFill patternType="solid">
        <fgColor theme="0" tint="-0.14999847407452621"/>
        <bgColor theme="0" tint="-0.14999847407452621"/>
      </patternFill>
    </fill>
    <fill>
      <patternFill patternType="solid">
        <fgColor theme="4" tint="0.79998168889431442"/>
        <bgColor indexed="8"/>
      </patternFill>
    </fill>
    <fill>
      <patternFill patternType="solid">
        <fgColor theme="2" tint="-9.9978637043366805E-2"/>
        <bgColor indexed="64"/>
      </patternFill>
    </fill>
    <fill>
      <patternFill patternType="solid">
        <fgColor rgb="FFFFFF00"/>
        <bgColor indexed="64"/>
      </patternFill>
    </fill>
  </fills>
  <borders count="6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medium">
        <color indexed="64"/>
      </right>
      <top/>
      <bottom style="thin">
        <color indexed="64"/>
      </bottom>
      <diagonal/>
    </border>
    <border>
      <left/>
      <right/>
      <top style="hair">
        <color indexed="64"/>
      </top>
      <bottom style="hair">
        <color indexed="64"/>
      </bottom>
      <diagonal/>
    </border>
    <border>
      <left/>
      <right/>
      <top/>
      <bottom style="thin">
        <color indexed="64"/>
      </bottom>
      <diagonal/>
    </border>
    <border>
      <left style="medium">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medium">
        <color indexed="64"/>
      </left>
      <right style="hair">
        <color indexed="64"/>
      </right>
      <top style="hair">
        <color indexed="64"/>
      </top>
      <bottom/>
      <diagonal/>
    </border>
    <border>
      <left/>
      <right/>
      <top style="thin">
        <color indexed="64"/>
      </top>
      <bottom/>
      <diagonal/>
    </border>
    <border>
      <left style="medium">
        <color indexed="64"/>
      </left>
      <right style="hair">
        <color indexed="64"/>
      </right>
      <top/>
      <bottom style="hair">
        <color indexed="64"/>
      </bottom>
      <diagonal/>
    </border>
    <border>
      <left/>
      <right style="dotted">
        <color indexed="64"/>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style="dotted">
        <color indexed="64"/>
      </left>
      <right style="hair">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5" tint="0.59996337778862885"/>
      </right>
      <top style="thin">
        <color theme="5" tint="0.59996337778862885"/>
      </top>
      <bottom style="thin">
        <color theme="5" tint="0.5999633777886288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theme="6"/>
      </left>
      <right style="thin">
        <color theme="6"/>
      </right>
      <top style="thin">
        <color theme="6"/>
      </top>
      <bottom style="thin">
        <color theme="6"/>
      </bottom>
      <diagonal/>
    </border>
    <border>
      <left/>
      <right style="medium">
        <color indexed="64"/>
      </right>
      <top style="hair">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theme="5" tint="0.59996337778862885"/>
      </right>
      <top/>
      <bottom style="thin">
        <color theme="5" tint="0.59996337778862885"/>
      </bottom>
      <diagonal/>
    </border>
    <border>
      <left style="thin">
        <color theme="6"/>
      </left>
      <right style="thin">
        <color theme="6"/>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512">
    <xf numFmtId="0" fontId="0" fillId="0" borderId="0" xfId="0"/>
    <xf numFmtId="0" fontId="4" fillId="3" borderId="4" xfId="0" applyFont="1" applyFill="1" applyBorder="1"/>
    <xf numFmtId="166" fontId="5" fillId="0" borderId="5" xfId="0" applyNumberFormat="1" applyFont="1" applyBorder="1" applyAlignment="1">
      <alignment horizontal="right"/>
    </xf>
    <xf numFmtId="0" fontId="6" fillId="3" borderId="7" xfId="0" applyFont="1" applyFill="1" applyBorder="1"/>
    <xf numFmtId="0" fontId="6" fillId="3" borderId="0" xfId="0" applyFont="1" applyFill="1"/>
    <xf numFmtId="0" fontId="6" fillId="0" borderId="0" xfId="0" applyFont="1"/>
    <xf numFmtId="0" fontId="6" fillId="0" borderId="8" xfId="0" applyFont="1" applyBorder="1"/>
    <xf numFmtId="0" fontId="5" fillId="3" borderId="7" xfId="0" applyFont="1" applyFill="1" applyBorder="1"/>
    <xf numFmtId="0" fontId="7" fillId="4" borderId="8" xfId="0" applyFont="1" applyFill="1" applyBorder="1" applyProtection="1">
      <protection locked="0"/>
    </xf>
    <xf numFmtId="0" fontId="4" fillId="0" borderId="9" xfId="0" applyFont="1" applyBorder="1"/>
    <xf numFmtId="0" fontId="4" fillId="0" borderId="10" xfId="0" applyFont="1" applyBorder="1"/>
    <xf numFmtId="0" fontId="9" fillId="0" borderId="12" xfId="0" applyFont="1" applyBorder="1"/>
    <xf numFmtId="0" fontId="9" fillId="0" borderId="13" xfId="0" applyFont="1" applyBorder="1"/>
    <xf numFmtId="49" fontId="9" fillId="0" borderId="13" xfId="0" applyNumberFormat="1" applyFont="1" applyBorder="1" applyAlignment="1">
      <alignment horizontal="center"/>
    </xf>
    <xf numFmtId="0" fontId="9" fillId="0" borderId="14" xfId="0" applyFont="1" applyBorder="1"/>
    <xf numFmtId="0" fontId="4" fillId="0" borderId="15" xfId="0" applyFont="1" applyBorder="1"/>
    <xf numFmtId="0" fontId="10" fillId="0" borderId="16" xfId="0" applyFont="1" applyBorder="1"/>
    <xf numFmtId="0" fontId="4" fillId="0" borderId="16" xfId="0" applyFont="1" applyBorder="1"/>
    <xf numFmtId="0" fontId="7" fillId="0" borderId="16" xfId="0" applyFont="1" applyBorder="1"/>
    <xf numFmtId="0" fontId="4" fillId="0" borderId="17" xfId="0" applyFont="1" applyBorder="1"/>
    <xf numFmtId="0" fontId="9" fillId="0" borderId="7" xfId="0" applyFont="1" applyBorder="1"/>
    <xf numFmtId="0" fontId="7" fillId="4" borderId="0" xfId="0" applyFont="1" applyFill="1" applyProtection="1">
      <protection locked="0"/>
    </xf>
    <xf numFmtId="0" fontId="9" fillId="0" borderId="0" xfId="0" applyFont="1"/>
    <xf numFmtId="0" fontId="5" fillId="0" borderId="7" xfId="0" applyFont="1" applyBorder="1"/>
    <xf numFmtId="0" fontId="10" fillId="0" borderId="13" xfId="0" applyFont="1" applyBorder="1" applyAlignment="1">
      <alignment horizontal="left"/>
    </xf>
    <xf numFmtId="0" fontId="4" fillId="0" borderId="0" xfId="0" applyFont="1" applyAlignment="1">
      <alignment horizontal="right"/>
    </xf>
    <xf numFmtId="10" fontId="6" fillId="4" borderId="8" xfId="2" applyNumberFormat="1" applyFont="1" applyFill="1" applyBorder="1" applyAlignment="1" applyProtection="1">
      <alignment horizontal="center"/>
      <protection locked="0"/>
    </xf>
    <xf numFmtId="164" fontId="6" fillId="0" borderId="0" xfId="3" applyFont="1" applyFill="1" applyBorder="1" applyAlignment="1" applyProtection="1">
      <alignment horizontal="right"/>
    </xf>
    <xf numFmtId="0" fontId="10" fillId="0" borderId="0" xfId="0" applyFont="1" applyAlignment="1">
      <alignment horizontal="left"/>
    </xf>
    <xf numFmtId="0" fontId="5" fillId="0" borderId="0" xfId="0" applyFont="1"/>
    <xf numFmtId="0" fontId="6" fillId="0" borderId="8" xfId="0" applyFont="1" applyBorder="1" applyAlignment="1">
      <alignment horizontal="center"/>
    </xf>
    <xf numFmtId="0" fontId="4" fillId="0" borderId="7" xfId="0" applyFont="1" applyBorder="1"/>
    <xf numFmtId="0" fontId="7" fillId="4" borderId="0" xfId="0" applyFont="1" applyFill="1" applyAlignment="1">
      <alignment horizontal="left"/>
    </xf>
    <xf numFmtId="0" fontId="4" fillId="4" borderId="0" xfId="0" applyFont="1" applyFill="1" applyAlignment="1">
      <alignment horizontal="right"/>
    </xf>
    <xf numFmtId="0" fontId="7" fillId="4" borderId="18" xfId="0" applyFont="1" applyFill="1" applyBorder="1" applyAlignment="1" applyProtection="1">
      <alignment horizontal="left"/>
      <protection locked="0"/>
    </xf>
    <xf numFmtId="0" fontId="6" fillId="0" borderId="7" xfId="0" applyFont="1" applyBorder="1"/>
    <xf numFmtId="0" fontId="5" fillId="0" borderId="0" xfId="0" applyFont="1" applyAlignment="1">
      <alignment horizontal="right"/>
    </xf>
    <xf numFmtId="0" fontId="6" fillId="0" borderId="0" xfId="0" applyFont="1" applyAlignment="1">
      <alignment horizontal="center"/>
    </xf>
    <xf numFmtId="0" fontId="6" fillId="4" borderId="0" xfId="0" applyFont="1" applyFill="1"/>
    <xf numFmtId="0" fontId="5" fillId="0" borderId="0" xfId="0" applyFont="1" applyAlignment="1">
      <alignment horizontal="left"/>
    </xf>
    <xf numFmtId="0" fontId="7" fillId="0" borderId="0" xfId="0" applyFont="1" applyAlignment="1">
      <alignment horizontal="center"/>
    </xf>
    <xf numFmtId="0" fontId="4" fillId="0" borderId="0" xfId="0" applyFont="1"/>
    <xf numFmtId="9" fontId="6" fillId="0" borderId="8" xfId="2" applyFont="1" applyFill="1" applyBorder="1" applyAlignment="1" applyProtection="1"/>
    <xf numFmtId="0" fontId="4" fillId="0" borderId="0" xfId="0" applyFont="1" applyAlignment="1">
      <alignment horizontal="left"/>
    </xf>
    <xf numFmtId="0" fontId="7" fillId="4" borderId="0" xfId="0" applyFont="1" applyFill="1"/>
    <xf numFmtId="9" fontId="6" fillId="4" borderId="8" xfId="2" applyFont="1" applyFill="1" applyBorder="1" applyAlignment="1" applyProtection="1"/>
    <xf numFmtId="0" fontId="11" fillId="0" borderId="0" xfId="0" applyFont="1" applyAlignment="1">
      <alignment horizontal="center"/>
    </xf>
    <xf numFmtId="0" fontId="7" fillId="0" borderId="0" xfId="0" applyFont="1" applyAlignment="1">
      <alignment horizontal="left"/>
    </xf>
    <xf numFmtId="0" fontId="12" fillId="0" borderId="7" xfId="0" applyFont="1" applyBorder="1"/>
    <xf numFmtId="167" fontId="7" fillId="0" borderId="0" xfId="3" applyNumberFormat="1" applyFont="1" applyFill="1" applyBorder="1" applyAlignment="1" applyProtection="1">
      <alignment horizontal="right"/>
    </xf>
    <xf numFmtId="164" fontId="7" fillId="0" borderId="0" xfId="3" applyFont="1" applyFill="1" applyBorder="1" applyAlignment="1" applyProtection="1">
      <alignment horizontal="right"/>
    </xf>
    <xf numFmtId="0" fontId="13" fillId="0" borderId="7" xfId="0" applyFont="1" applyBorder="1"/>
    <xf numFmtId="0" fontId="11" fillId="0" borderId="0" xfId="0" applyFont="1"/>
    <xf numFmtId="165" fontId="6" fillId="0" borderId="0" xfId="3" applyNumberFormat="1" applyFont="1" applyFill="1" applyBorder="1" applyAlignment="1" applyProtection="1">
      <alignment horizontal="right"/>
      <protection locked="0"/>
    </xf>
    <xf numFmtId="0" fontId="14" fillId="0" borderId="0" xfId="0" applyFont="1"/>
    <xf numFmtId="0" fontId="6" fillId="0" borderId="4" xfId="0" applyFont="1" applyBorder="1"/>
    <xf numFmtId="0" fontId="11" fillId="0" borderId="5" xfId="0" applyFont="1" applyBorder="1"/>
    <xf numFmtId="0" fontId="6" fillId="0" borderId="5" xfId="0" applyFont="1" applyBorder="1"/>
    <xf numFmtId="0" fontId="6" fillId="0" borderId="6" xfId="0" applyFont="1" applyBorder="1"/>
    <xf numFmtId="0" fontId="8" fillId="0" borderId="7" xfId="0" applyFont="1" applyBorder="1" applyAlignment="1">
      <alignment vertical="center"/>
    </xf>
    <xf numFmtId="0" fontId="8" fillId="0" borderId="0" xfId="0" applyFont="1" applyAlignment="1">
      <alignment vertical="center"/>
    </xf>
    <xf numFmtId="0" fontId="8" fillId="0" borderId="8" xfId="0" applyFont="1" applyBorder="1" applyAlignment="1">
      <alignment vertical="center"/>
    </xf>
    <xf numFmtId="0" fontId="7" fillId="0" borderId="7" xfId="0" applyFont="1" applyBorder="1"/>
    <xf numFmtId="168" fontId="7" fillId="0" borderId="0" xfId="0" applyNumberFormat="1" applyFont="1" applyAlignment="1">
      <alignment horizontal="left"/>
    </xf>
    <xf numFmtId="0" fontId="10" fillId="0" borderId="13" xfId="0" applyFont="1" applyBorder="1" applyAlignment="1">
      <alignment horizontal="right"/>
    </xf>
    <xf numFmtId="0" fontId="7" fillId="0" borderId="0" xfId="0" applyFont="1"/>
    <xf numFmtId="0" fontId="10" fillId="0" borderId="19" xfId="0" applyFont="1" applyBorder="1" applyAlignment="1">
      <alignment horizontal="right"/>
    </xf>
    <xf numFmtId="164" fontId="7" fillId="0" borderId="0" xfId="3" applyFont="1" applyFill="1" applyBorder="1" applyAlignment="1" applyProtection="1">
      <alignment horizontal="left"/>
    </xf>
    <xf numFmtId="0" fontId="7" fillId="0" borderId="21" xfId="0" applyFont="1" applyBorder="1" applyAlignment="1">
      <alignment vertical="center" wrapText="1"/>
    </xf>
    <xf numFmtId="0" fontId="7" fillId="0" borderId="23" xfId="0" applyFont="1" applyBorder="1" applyAlignment="1">
      <alignment horizontal="left" vertical="center" wrapText="1"/>
    </xf>
    <xf numFmtId="0" fontId="6" fillId="0" borderId="25" xfId="0" applyFont="1" applyBorder="1" applyAlignment="1">
      <alignment horizontal="center"/>
    </xf>
    <xf numFmtId="0" fontId="6" fillId="0" borderId="31" xfId="0" applyFont="1" applyBorder="1" applyAlignment="1">
      <alignment horizontal="center"/>
    </xf>
    <xf numFmtId="167" fontId="5" fillId="0" borderId="8" xfId="0" applyNumberFormat="1" applyFont="1" applyBorder="1" applyAlignment="1">
      <alignment horizontal="right"/>
    </xf>
    <xf numFmtId="0" fontId="6" fillId="0" borderId="7" xfId="0" applyFont="1" applyBorder="1" applyAlignment="1">
      <alignment horizontal="center"/>
    </xf>
    <xf numFmtId="167" fontId="4" fillId="0" borderId="8" xfId="3" applyNumberFormat="1" applyFont="1" applyFill="1" applyBorder="1" applyProtection="1"/>
    <xf numFmtId="0" fontId="10" fillId="0" borderId="0" xfId="0" applyFont="1" applyAlignment="1">
      <alignment horizontal="right"/>
    </xf>
    <xf numFmtId="10" fontId="6" fillId="0" borderId="0" xfId="2" applyNumberFormat="1" applyFont="1" applyFill="1" applyBorder="1" applyProtection="1"/>
    <xf numFmtId="0" fontId="7" fillId="0" borderId="4" xfId="0" applyFont="1" applyBorder="1"/>
    <xf numFmtId="0" fontId="7" fillId="0" borderId="5" xfId="0" applyFont="1" applyBorder="1"/>
    <xf numFmtId="0" fontId="15" fillId="2" borderId="10" xfId="0" applyFont="1" applyFill="1" applyBorder="1" applyAlignment="1">
      <alignment vertical="center"/>
    </xf>
    <xf numFmtId="0" fontId="7" fillId="0" borderId="33" xfId="0" applyFont="1" applyBorder="1" applyAlignment="1">
      <alignment vertical="center" wrapText="1"/>
    </xf>
    <xf numFmtId="0" fontId="6" fillId="0" borderId="0" xfId="0" applyFont="1" applyAlignment="1">
      <alignment horizontal="right"/>
    </xf>
    <xf numFmtId="0" fontId="14" fillId="0" borderId="0" xfId="0" applyFont="1" applyAlignment="1">
      <alignment horizontal="right"/>
    </xf>
    <xf numFmtId="0" fontId="5" fillId="0" borderId="8" xfId="0" applyFont="1" applyBorder="1" applyAlignment="1">
      <alignment horizontal="right"/>
    </xf>
    <xf numFmtId="165" fontId="6" fillId="0" borderId="0" xfId="1" applyFont="1" applyFill="1" applyBorder="1" applyProtection="1"/>
    <xf numFmtId="0" fontId="16" fillId="0" borderId="0" xfId="0" applyFont="1"/>
    <xf numFmtId="0" fontId="17" fillId="0" borderId="7" xfId="0" applyFont="1" applyBorder="1" applyAlignment="1">
      <alignment horizontal="right"/>
    </xf>
    <xf numFmtId="167" fontId="5" fillId="0" borderId="0" xfId="0" applyNumberFormat="1" applyFont="1" applyAlignment="1">
      <alignment horizontal="right"/>
    </xf>
    <xf numFmtId="0" fontId="6" fillId="0" borderId="5" xfId="0" applyFont="1" applyBorder="1" applyAlignment="1">
      <alignment horizontal="center"/>
    </xf>
    <xf numFmtId="0" fontId="5" fillId="0" borderId="5" xfId="0" applyFont="1" applyBorder="1" applyAlignment="1">
      <alignment horizontal="right"/>
    </xf>
    <xf numFmtId="164" fontId="5" fillId="0" borderId="5" xfId="0" applyNumberFormat="1" applyFont="1" applyBorder="1" applyAlignment="1">
      <alignment horizontal="right"/>
    </xf>
    <xf numFmtId="167" fontId="4" fillId="0" borderId="0" xfId="3" applyNumberFormat="1" applyFont="1" applyFill="1" applyBorder="1" applyAlignment="1" applyProtection="1">
      <alignment horizontal="right"/>
    </xf>
    <xf numFmtId="0" fontId="4" fillId="0" borderId="8" xfId="0" applyFont="1" applyBorder="1" applyAlignment="1">
      <alignment horizontal="left"/>
    </xf>
    <xf numFmtId="165" fontId="4" fillId="0" borderId="0" xfId="1" applyFont="1" applyFill="1" applyBorder="1" applyAlignment="1" applyProtection="1"/>
    <xf numFmtId="165" fontId="0" fillId="0" borderId="0" xfId="1" applyFont="1" applyFill="1" applyBorder="1" applyAlignment="1" applyProtection="1">
      <alignment horizontal="right"/>
    </xf>
    <xf numFmtId="0" fontId="18" fillId="0" borderId="0" xfId="0" applyFont="1"/>
    <xf numFmtId="165" fontId="6" fillId="0" borderId="0" xfId="1" applyFont="1" applyProtection="1"/>
    <xf numFmtId="0" fontId="2" fillId="0" borderId="0" xfId="0" applyFont="1" applyAlignment="1">
      <alignment wrapText="1"/>
    </xf>
    <xf numFmtId="0" fontId="2" fillId="0" borderId="8" xfId="0" applyFont="1" applyBorder="1" applyAlignment="1">
      <alignment wrapText="1"/>
    </xf>
    <xf numFmtId="167" fontId="5" fillId="0" borderId="0" xfId="3" applyNumberFormat="1" applyFont="1" applyBorder="1" applyProtection="1"/>
    <xf numFmtId="164" fontId="6" fillId="0" borderId="0" xfId="0" applyNumberFormat="1" applyFont="1"/>
    <xf numFmtId="0" fontId="0" fillId="0" borderId="7" xfId="0" applyBorder="1"/>
    <xf numFmtId="0" fontId="0" fillId="0" borderId="8" xfId="0" applyBorder="1"/>
    <xf numFmtId="0" fontId="0" fillId="0" borderId="38" xfId="0" applyBorder="1" applyAlignment="1">
      <alignment horizontal="center" vertical="center"/>
    </xf>
    <xf numFmtId="0" fontId="2" fillId="0" borderId="37" xfId="0" applyFont="1" applyBorder="1"/>
    <xf numFmtId="0" fontId="21" fillId="3" borderId="40" xfId="0" applyFont="1" applyFill="1" applyBorder="1"/>
    <xf numFmtId="0" fontId="2" fillId="0" borderId="7" xfId="0" applyFont="1" applyBorder="1"/>
    <xf numFmtId="168" fontId="21" fillId="0" borderId="0" xfId="0" applyNumberFormat="1" applyFont="1" applyAlignment="1">
      <alignment horizontal="center"/>
    </xf>
    <xf numFmtId="0" fontId="21" fillId="0" borderId="40" xfId="0" applyFont="1" applyBorder="1"/>
    <xf numFmtId="0" fontId="2" fillId="0" borderId="37" xfId="0" applyFont="1" applyBorder="1" applyAlignment="1">
      <alignment wrapText="1"/>
    </xf>
    <xf numFmtId="0" fontId="2" fillId="0" borderId="46" xfId="0" applyFont="1" applyBorder="1"/>
    <xf numFmtId="0" fontId="19" fillId="10" borderId="0" xfId="0" applyFont="1" applyFill="1"/>
    <xf numFmtId="0" fontId="2" fillId="0" borderId="0" xfId="0" applyFont="1"/>
    <xf numFmtId="0" fontId="0" fillId="11" borderId="53" xfId="0" applyFill="1" applyBorder="1"/>
    <xf numFmtId="0" fontId="0" fillId="0" borderId="53" xfId="0" applyBorder="1"/>
    <xf numFmtId="0" fontId="0" fillId="0" borderId="0" xfId="0" applyAlignment="1">
      <alignment horizontal="center"/>
    </xf>
    <xf numFmtId="168" fontId="0" fillId="0" borderId="0" xfId="3" applyNumberFormat="1" applyFont="1" applyFill="1" applyAlignment="1">
      <alignment horizontal="left"/>
    </xf>
    <xf numFmtId="168" fontId="0" fillId="0" borderId="0" xfId="3" applyNumberFormat="1" applyFont="1" applyFill="1" applyAlignment="1">
      <alignment horizontal="center"/>
    </xf>
    <xf numFmtId="169" fontId="6" fillId="4" borderId="0" xfId="3" applyNumberFormat="1" applyFont="1" applyFill="1" applyBorder="1" applyAlignment="1" applyProtection="1">
      <alignment horizontal="right"/>
      <protection locked="0"/>
    </xf>
    <xf numFmtId="169" fontId="6" fillId="0" borderId="0" xfId="3" applyNumberFormat="1" applyFont="1" applyBorder="1" applyProtection="1"/>
    <xf numFmtId="169" fontId="6" fillId="0" borderId="0" xfId="0" applyNumberFormat="1" applyFont="1"/>
    <xf numFmtId="169" fontId="6" fillId="0" borderId="20" xfId="3" applyNumberFormat="1" applyFont="1" applyBorder="1" applyProtection="1"/>
    <xf numFmtId="169" fontId="4" fillId="0" borderId="0" xfId="3" applyNumberFormat="1" applyFont="1" applyFill="1" applyBorder="1" applyAlignment="1" applyProtection="1">
      <alignment horizontal="left"/>
    </xf>
    <xf numFmtId="169" fontId="6" fillId="0" borderId="0" xfId="3" applyNumberFormat="1" applyFont="1" applyFill="1" applyBorder="1" applyProtection="1"/>
    <xf numFmtId="169" fontId="5" fillId="0" borderId="32" xfId="3" applyNumberFormat="1" applyFont="1" applyFill="1" applyBorder="1" applyProtection="1"/>
    <xf numFmtId="169" fontId="5" fillId="0" borderId="8" xfId="0" applyNumberFormat="1" applyFont="1" applyBorder="1" applyAlignment="1">
      <alignment horizontal="right"/>
    </xf>
    <xf numFmtId="169" fontId="4" fillId="0" borderId="0" xfId="3" applyNumberFormat="1" applyFont="1" applyFill="1" applyBorder="1" applyProtection="1"/>
    <xf numFmtId="169" fontId="5" fillId="0" borderId="0" xfId="0" applyNumberFormat="1" applyFont="1" applyAlignment="1">
      <alignment horizontal="right"/>
    </xf>
    <xf numFmtId="169" fontId="4" fillId="0" borderId="0" xfId="1" applyNumberFormat="1" applyFont="1" applyFill="1" applyBorder="1" applyAlignment="1" applyProtection="1">
      <alignment horizontal="right"/>
    </xf>
    <xf numFmtId="169" fontId="5" fillId="0" borderId="0" xfId="3" applyNumberFormat="1" applyFont="1" applyBorder="1" applyProtection="1"/>
    <xf numFmtId="169" fontId="6" fillId="0" borderId="20" xfId="0" applyNumberFormat="1" applyFont="1" applyBorder="1"/>
    <xf numFmtId="169" fontId="5" fillId="0" borderId="0" xfId="0" applyNumberFormat="1" applyFont="1"/>
    <xf numFmtId="14" fontId="4" fillId="12" borderId="2" xfId="0" applyNumberFormat="1" applyFont="1" applyFill="1" applyBorder="1" applyProtection="1">
      <protection locked="0"/>
    </xf>
    <xf numFmtId="14" fontId="4" fillId="12" borderId="6" xfId="0" applyNumberFormat="1" applyFont="1" applyFill="1" applyBorder="1" applyProtection="1">
      <protection locked="0"/>
    </xf>
    <xf numFmtId="0" fontId="6" fillId="12" borderId="0" xfId="0" applyFont="1" applyFill="1"/>
    <xf numFmtId="0" fontId="7" fillId="12" borderId="11" xfId="0" applyFont="1" applyFill="1" applyBorder="1" applyProtection="1">
      <protection locked="0"/>
    </xf>
    <xf numFmtId="0" fontId="7" fillId="12" borderId="0" xfId="0" applyFont="1" applyFill="1" applyProtection="1">
      <protection locked="0"/>
    </xf>
    <xf numFmtId="0" fontId="7" fillId="12" borderId="8" xfId="0" applyFont="1" applyFill="1" applyBorder="1" applyProtection="1">
      <protection locked="0"/>
    </xf>
    <xf numFmtId="0" fontId="6" fillId="12" borderId="0" xfId="0" applyFont="1" applyFill="1" applyProtection="1">
      <protection locked="0"/>
    </xf>
    <xf numFmtId="0" fontId="6" fillId="12" borderId="0" xfId="0" applyFont="1" applyFill="1" applyAlignment="1">
      <alignment horizontal="center"/>
    </xf>
    <xf numFmtId="0" fontId="7" fillId="12" borderId="0" xfId="0" applyFont="1" applyFill="1" applyAlignment="1">
      <alignment horizontal="left"/>
    </xf>
    <xf numFmtId="0" fontId="7" fillId="12" borderId="8" xfId="0" applyFont="1" applyFill="1" applyBorder="1" applyAlignment="1" applyProtection="1">
      <alignment horizontal="left"/>
      <protection locked="0"/>
    </xf>
    <xf numFmtId="169" fontId="7" fillId="12" borderId="0" xfId="3" applyNumberFormat="1" applyFont="1" applyFill="1" applyBorder="1" applyAlignment="1" applyProtection="1">
      <alignment horizontal="right"/>
      <protection locked="0"/>
    </xf>
    <xf numFmtId="169" fontId="7" fillId="12" borderId="8" xfId="3" applyNumberFormat="1" applyFont="1" applyFill="1" applyBorder="1" applyAlignment="1" applyProtection="1">
      <alignment horizontal="right"/>
      <protection locked="0"/>
    </xf>
    <xf numFmtId="165" fontId="6" fillId="12" borderId="0" xfId="3" applyNumberFormat="1" applyFont="1" applyFill="1" applyBorder="1" applyAlignment="1" applyProtection="1">
      <alignment horizontal="right"/>
      <protection locked="0"/>
    </xf>
    <xf numFmtId="169" fontId="7" fillId="12" borderId="19" xfId="1" applyNumberFormat="1" applyFont="1" applyFill="1" applyBorder="1" applyProtection="1">
      <protection locked="0"/>
    </xf>
    <xf numFmtId="169" fontId="7" fillId="12" borderId="30" xfId="1" applyNumberFormat="1" applyFont="1" applyFill="1" applyBorder="1" applyProtection="1">
      <protection locked="0"/>
    </xf>
    <xf numFmtId="0" fontId="7" fillId="12" borderId="35" xfId="0" applyFont="1" applyFill="1" applyBorder="1" applyProtection="1">
      <protection locked="0"/>
    </xf>
    <xf numFmtId="0" fontId="7" fillId="12" borderId="36" xfId="0" applyFont="1" applyFill="1" applyBorder="1" applyProtection="1">
      <protection locked="0"/>
    </xf>
    <xf numFmtId="0" fontId="5" fillId="12" borderId="0" xfId="0" applyFont="1" applyFill="1" applyAlignment="1">
      <alignment horizontal="right"/>
    </xf>
    <xf numFmtId="0" fontId="11" fillId="12" borderId="0" xfId="0" applyFont="1" applyFill="1"/>
    <xf numFmtId="0" fontId="6" fillId="12" borderId="20" xfId="0" applyFont="1" applyFill="1" applyBorder="1" applyAlignment="1" applyProtection="1">
      <alignment horizontal="center"/>
      <protection locked="0"/>
    </xf>
    <xf numFmtId="169" fontId="5" fillId="12" borderId="20" xfId="0" applyNumberFormat="1" applyFont="1" applyFill="1" applyBorder="1" applyAlignment="1" applyProtection="1">
      <alignment horizontal="right"/>
      <protection locked="0"/>
    </xf>
    <xf numFmtId="169" fontId="6" fillId="12" borderId="20" xfId="3" applyNumberFormat="1" applyFont="1" applyFill="1" applyBorder="1" applyProtection="1">
      <protection locked="0"/>
    </xf>
    <xf numFmtId="14" fontId="6" fillId="12" borderId="0" xfId="0" applyNumberFormat="1" applyFont="1" applyFill="1" applyProtection="1">
      <protection locked="0"/>
    </xf>
    <xf numFmtId="0" fontId="23" fillId="0" borderId="0" xfId="0" applyFont="1"/>
    <xf numFmtId="167" fontId="23" fillId="0" borderId="0" xfId="0" applyNumberFormat="1" applyFont="1"/>
    <xf numFmtId="0" fontId="7" fillId="0" borderId="27" xfId="0" applyFont="1" applyBorder="1" applyAlignment="1">
      <alignment horizontal="center"/>
    </xf>
    <xf numFmtId="0" fontId="6" fillId="0" borderId="0" xfId="0" applyFont="1" applyAlignment="1">
      <alignment horizontal="left"/>
    </xf>
    <xf numFmtId="0" fontId="7" fillId="0" borderId="13" xfId="0" applyFont="1" applyBorder="1" applyAlignment="1">
      <alignment horizontal="left" vertical="center" wrapText="1"/>
    </xf>
    <xf numFmtId="0" fontId="7" fillId="0" borderId="13" xfId="0" applyFont="1" applyBorder="1" applyAlignment="1">
      <alignment horizontal="center" vertical="center" wrapText="1"/>
    </xf>
    <xf numFmtId="0" fontId="8" fillId="2" borderId="11" xfId="0" applyFont="1" applyFill="1" applyBorder="1" applyAlignment="1">
      <alignment vertical="center"/>
    </xf>
    <xf numFmtId="165" fontId="6" fillId="13" borderId="0" xfId="3" applyNumberFormat="1" applyFont="1" applyFill="1" applyBorder="1" applyAlignment="1" applyProtection="1">
      <alignment horizontal="right"/>
      <protection locked="0"/>
    </xf>
    <xf numFmtId="168" fontId="4" fillId="0" borderId="0" xfId="0" applyNumberFormat="1" applyFont="1" applyAlignment="1">
      <alignment horizontal="right"/>
    </xf>
    <xf numFmtId="169" fontId="6" fillId="0" borderId="0" xfId="0" applyNumberFormat="1" applyFont="1" applyAlignment="1">
      <alignment horizontal="right"/>
    </xf>
    <xf numFmtId="0" fontId="15" fillId="0" borderId="7" xfId="0" applyFont="1" applyBorder="1"/>
    <xf numFmtId="0" fontId="15" fillId="0" borderId="0" xfId="0" applyFont="1" applyAlignment="1">
      <alignment horizontal="right"/>
    </xf>
    <xf numFmtId="169" fontId="7" fillId="0" borderId="0" xfId="1" applyNumberFormat="1" applyFont="1" applyFill="1" applyBorder="1" applyAlignment="1" applyProtection="1">
      <alignment horizontal="right"/>
    </xf>
    <xf numFmtId="170" fontId="7" fillId="0" borderId="0" xfId="1" applyNumberFormat="1" applyFont="1" applyFill="1" applyBorder="1" applyAlignment="1" applyProtection="1">
      <alignment horizontal="left"/>
    </xf>
    <xf numFmtId="165" fontId="7" fillId="0" borderId="0" xfId="1" applyFont="1" applyFill="1" applyBorder="1" applyAlignment="1" applyProtection="1">
      <alignment horizontal="left"/>
    </xf>
    <xf numFmtId="169" fontId="7" fillId="0" borderId="0" xfId="1" applyNumberFormat="1" applyFont="1" applyFill="1" applyBorder="1" applyAlignment="1" applyProtection="1">
      <alignment horizontal="left"/>
    </xf>
    <xf numFmtId="0" fontId="0" fillId="14" borderId="56" xfId="0" applyFill="1" applyBorder="1" applyAlignment="1">
      <alignment horizontal="center" vertical="center"/>
    </xf>
    <xf numFmtId="0" fontId="0" fillId="0" borderId="52" xfId="0" applyBorder="1" applyAlignment="1">
      <alignment horizontal="center" vertical="center"/>
    </xf>
    <xf numFmtId="168" fontId="21" fillId="14" borderId="44" xfId="0" applyNumberFormat="1" applyFont="1" applyFill="1" applyBorder="1" applyAlignment="1">
      <alignment horizontal="center"/>
    </xf>
    <xf numFmtId="0" fontId="0" fillId="0" borderId="58" xfId="0" applyBorder="1"/>
    <xf numFmtId="0" fontId="0" fillId="0" borderId="32" xfId="0" applyBorder="1"/>
    <xf numFmtId="0" fontId="0" fillId="0" borderId="59" xfId="0" applyBorder="1"/>
    <xf numFmtId="0" fontId="21" fillId="3" borderId="60" xfId="0" applyFont="1" applyFill="1" applyBorder="1"/>
    <xf numFmtId="1" fontId="0" fillId="0" borderId="0" xfId="3" applyNumberFormat="1" applyFont="1" applyFill="1" applyAlignment="1">
      <alignment horizontal="center"/>
    </xf>
    <xf numFmtId="168" fontId="21" fillId="14" borderId="0" xfId="0" applyNumberFormat="1" applyFont="1" applyFill="1" applyAlignment="1">
      <alignment horizontal="center"/>
    </xf>
    <xf numFmtId="0" fontId="0" fillId="18" borderId="38" xfId="0" applyFill="1" applyBorder="1"/>
    <xf numFmtId="0" fontId="0" fillId="13" borderId="0" xfId="0" applyFill="1"/>
    <xf numFmtId="168" fontId="21" fillId="8" borderId="42" xfId="0" applyNumberFormat="1" applyFont="1" applyFill="1" applyBorder="1" applyAlignment="1">
      <alignment horizontal="center"/>
    </xf>
    <xf numFmtId="168" fontId="21" fillId="8" borderId="44" xfId="0" applyNumberFormat="1" applyFont="1" applyFill="1" applyBorder="1" applyAlignment="1">
      <alignment horizontal="center"/>
    </xf>
    <xf numFmtId="0" fontId="0" fillId="7" borderId="42" xfId="0" applyFill="1" applyBorder="1" applyAlignment="1">
      <alignment horizontal="center"/>
    </xf>
    <xf numFmtId="0" fontId="0" fillId="7" borderId="44" xfId="0" applyFill="1" applyBorder="1" applyAlignment="1">
      <alignment horizontal="center"/>
    </xf>
    <xf numFmtId="168" fontId="21" fillId="7" borderId="42" xfId="0" applyNumberFormat="1" applyFont="1" applyFill="1" applyBorder="1" applyAlignment="1">
      <alignment horizontal="center"/>
    </xf>
    <xf numFmtId="168" fontId="21" fillId="7" borderId="44" xfId="0" applyNumberFormat="1" applyFont="1" applyFill="1" applyBorder="1" applyAlignment="1">
      <alignment horizontal="center"/>
    </xf>
    <xf numFmtId="169" fontId="0" fillId="0" borderId="0" xfId="0" applyNumberFormat="1"/>
    <xf numFmtId="164" fontId="0" fillId="8" borderId="48" xfId="5" applyFont="1" applyFill="1" applyBorder="1" applyProtection="1"/>
    <xf numFmtId="168" fontId="0" fillId="8" borderId="48" xfId="5" applyNumberFormat="1" applyFont="1" applyFill="1" applyBorder="1" applyAlignment="1" applyProtection="1">
      <alignment horizontal="center"/>
    </xf>
    <xf numFmtId="168" fontId="0" fillId="0" borderId="38" xfId="5" applyNumberFormat="1" applyFont="1" applyFill="1" applyBorder="1" applyAlignment="1" applyProtection="1">
      <alignment horizontal="center"/>
    </xf>
    <xf numFmtId="164" fontId="0" fillId="0" borderId="0" xfId="5" applyFont="1" applyFill="1" applyBorder="1" applyProtection="1"/>
    <xf numFmtId="164" fontId="0" fillId="14" borderId="48" xfId="5" applyFont="1" applyFill="1" applyBorder="1" applyProtection="1"/>
    <xf numFmtId="168" fontId="0" fillId="14" borderId="48" xfId="5" applyNumberFormat="1" applyFont="1" applyFill="1" applyBorder="1" applyAlignment="1" applyProtection="1">
      <alignment horizontal="center"/>
    </xf>
    <xf numFmtId="0" fontId="0" fillId="0" borderId="45" xfId="0" applyBorder="1" applyAlignment="1">
      <alignment horizontal="center" vertical="center"/>
    </xf>
    <xf numFmtId="168" fontId="0" fillId="7" borderId="41" xfId="5" applyNumberFormat="1" applyFont="1" applyFill="1" applyBorder="1" applyAlignment="1" applyProtection="1">
      <alignment horizontal="center"/>
    </xf>
    <xf numFmtId="168" fontId="0" fillId="7" borderId="45" xfId="5" applyNumberFormat="1" applyFont="1" applyFill="1" applyBorder="1" applyAlignment="1" applyProtection="1">
      <alignment horizontal="center"/>
    </xf>
    <xf numFmtId="0" fontId="0" fillId="0" borderId="61" xfId="0" applyBorder="1"/>
    <xf numFmtId="0" fontId="0" fillId="21" borderId="0" xfId="0" applyFill="1"/>
    <xf numFmtId="168" fontId="21" fillId="7" borderId="0" xfId="0" applyNumberFormat="1" applyFont="1" applyFill="1" applyAlignment="1">
      <alignment horizontal="center"/>
    </xf>
    <xf numFmtId="168" fontId="21" fillId="7" borderId="20" xfId="0" applyNumberFormat="1" applyFont="1" applyFill="1" applyBorder="1" applyAlignment="1">
      <alignment horizontal="center"/>
    </xf>
    <xf numFmtId="0" fontId="0" fillId="7" borderId="20" xfId="0" applyFill="1" applyBorder="1" applyAlignment="1">
      <alignment horizontal="center"/>
    </xf>
    <xf numFmtId="168" fontId="21" fillId="8" borderId="20" xfId="0" applyNumberFormat="1" applyFont="1" applyFill="1" applyBorder="1" applyAlignment="1">
      <alignment horizontal="center"/>
    </xf>
    <xf numFmtId="168" fontId="0" fillId="14" borderId="55" xfId="5" applyNumberFormat="1" applyFont="1" applyFill="1" applyBorder="1" applyAlignment="1" applyProtection="1">
      <alignment horizontal="center"/>
    </xf>
    <xf numFmtId="168" fontId="0" fillId="14" borderId="57" xfId="5" applyNumberFormat="1" applyFont="1" applyFill="1" applyBorder="1" applyAlignment="1" applyProtection="1">
      <alignment horizontal="center"/>
    </xf>
    <xf numFmtId="164" fontId="0" fillId="0" borderId="8" xfId="5" applyFont="1" applyFill="1" applyBorder="1" applyProtection="1"/>
    <xf numFmtId="0" fontId="0" fillId="0" borderId="62" xfId="0" applyBorder="1" applyAlignment="1">
      <alignment horizontal="center" vertical="center"/>
    </xf>
    <xf numFmtId="168" fontId="0" fillId="7" borderId="56" xfId="5" applyNumberFormat="1" applyFont="1" applyFill="1" applyBorder="1" applyAlignment="1" applyProtection="1">
      <alignment horizontal="center"/>
    </xf>
    <xf numFmtId="168" fontId="0" fillId="7" borderId="57" xfId="5" applyNumberFormat="1" applyFont="1" applyFill="1" applyBorder="1" applyAlignment="1" applyProtection="1">
      <alignment horizontal="center"/>
    </xf>
    <xf numFmtId="171" fontId="0" fillId="7" borderId="48" xfId="5" applyNumberFormat="1" applyFont="1" applyFill="1" applyBorder="1" applyProtection="1"/>
    <xf numFmtId="171" fontId="0" fillId="7" borderId="38" xfId="5" applyNumberFormat="1" applyFont="1" applyFill="1" applyBorder="1" applyProtection="1"/>
    <xf numFmtId="168" fontId="0" fillId="9" borderId="45" xfId="5" applyNumberFormat="1" applyFont="1" applyFill="1" applyBorder="1" applyAlignment="1" applyProtection="1">
      <alignment horizontal="center"/>
    </xf>
    <xf numFmtId="168" fontId="0" fillId="9" borderId="49" xfId="5" applyNumberFormat="1" applyFont="1" applyFill="1" applyBorder="1" applyAlignment="1" applyProtection="1">
      <alignment horizontal="center"/>
    </xf>
    <xf numFmtId="1" fontId="0" fillId="0" borderId="0" xfId="0" applyNumberFormat="1" applyAlignment="1">
      <alignment horizontal="center"/>
    </xf>
    <xf numFmtId="169" fontId="0" fillId="0" borderId="38" xfId="5" applyNumberFormat="1" applyFont="1" applyFill="1" applyBorder="1" applyAlignment="1" applyProtection="1">
      <alignment horizontal="center"/>
    </xf>
    <xf numFmtId="168" fontId="0" fillId="0" borderId="5" xfId="3" applyNumberFormat="1" applyFont="1" applyFill="1" applyBorder="1" applyAlignment="1">
      <alignment horizontal="left"/>
    </xf>
    <xf numFmtId="168" fontId="0" fillId="0" borderId="5" xfId="3" applyNumberFormat="1" applyFont="1" applyFill="1" applyBorder="1" applyAlignment="1">
      <alignment horizontal="center"/>
    </xf>
    <xf numFmtId="1" fontId="0" fillId="0" borderId="5" xfId="3" applyNumberFormat="1" applyFont="1" applyFill="1" applyBorder="1" applyAlignment="1">
      <alignment horizontal="center"/>
    </xf>
    <xf numFmtId="172" fontId="0" fillId="0" borderId="38" xfId="5" applyNumberFormat="1" applyFont="1" applyFill="1" applyBorder="1" applyAlignment="1" applyProtection="1">
      <alignment horizontal="center"/>
    </xf>
    <xf numFmtId="172" fontId="0" fillId="8" borderId="47" xfId="5" applyNumberFormat="1" applyFont="1" applyFill="1" applyBorder="1" applyProtection="1"/>
    <xf numFmtId="172" fontId="0" fillId="8" borderId="47" xfId="5" applyNumberFormat="1" applyFont="1" applyFill="1" applyBorder="1" applyAlignment="1" applyProtection="1">
      <alignment horizontal="center"/>
    </xf>
    <xf numFmtId="172" fontId="0" fillId="8" borderId="38" xfId="5" applyNumberFormat="1" applyFont="1" applyFill="1" applyBorder="1" applyProtection="1"/>
    <xf numFmtId="172" fontId="0" fillId="8" borderId="45" xfId="5" applyNumberFormat="1" applyFont="1" applyFill="1" applyBorder="1" applyProtection="1"/>
    <xf numFmtId="172" fontId="1" fillId="8" borderId="38" xfId="5" applyNumberFormat="1" applyFont="1" applyFill="1" applyBorder="1" applyAlignment="1" applyProtection="1">
      <alignment horizontal="center"/>
    </xf>
    <xf numFmtId="172" fontId="0" fillId="8" borderId="45" xfId="5" applyNumberFormat="1" applyFont="1" applyFill="1" applyBorder="1" applyAlignment="1" applyProtection="1">
      <alignment horizontal="center"/>
    </xf>
    <xf numFmtId="172" fontId="0" fillId="8" borderId="49" xfId="5" applyNumberFormat="1" applyFont="1" applyFill="1" applyBorder="1" applyAlignment="1" applyProtection="1">
      <alignment horizontal="center"/>
    </xf>
    <xf numFmtId="172" fontId="0" fillId="0" borderId="39" xfId="5" applyNumberFormat="1" applyFont="1" applyFill="1" applyBorder="1" applyAlignment="1" applyProtection="1">
      <alignment horizontal="center"/>
    </xf>
    <xf numFmtId="172" fontId="0" fillId="8" borderId="38" xfId="5" applyNumberFormat="1" applyFont="1" applyFill="1" applyBorder="1" applyAlignment="1" applyProtection="1">
      <alignment horizontal="center"/>
    </xf>
    <xf numFmtId="172" fontId="0" fillId="8" borderId="48" xfId="5" applyNumberFormat="1" applyFont="1" applyFill="1" applyBorder="1" applyAlignment="1" applyProtection="1">
      <alignment horizontal="center"/>
    </xf>
    <xf numFmtId="172" fontId="0" fillId="8" borderId="49" xfId="5" applyNumberFormat="1" applyFont="1" applyFill="1" applyBorder="1" applyProtection="1"/>
    <xf numFmtId="172" fontId="0" fillId="14" borderId="47" xfId="5" applyNumberFormat="1" applyFont="1" applyFill="1" applyBorder="1" applyProtection="1"/>
    <xf numFmtId="172" fontId="0" fillId="14" borderId="47" xfId="5" applyNumberFormat="1" applyFont="1" applyFill="1" applyBorder="1" applyAlignment="1" applyProtection="1">
      <alignment horizontal="center"/>
    </xf>
    <xf numFmtId="172" fontId="0" fillId="7" borderId="38" xfId="5" applyNumberFormat="1" applyFont="1" applyFill="1" applyBorder="1" applyAlignment="1" applyProtection="1">
      <alignment horizontal="center"/>
    </xf>
    <xf numFmtId="172" fontId="0" fillId="14" borderId="45" xfId="5" applyNumberFormat="1" applyFont="1" applyFill="1" applyBorder="1" applyProtection="1"/>
    <xf numFmtId="172" fontId="0" fillId="7" borderId="49" xfId="5" applyNumberFormat="1" applyFont="1" applyFill="1" applyBorder="1" applyAlignment="1" applyProtection="1">
      <alignment horizontal="center"/>
    </xf>
    <xf numFmtId="172" fontId="0" fillId="14" borderId="45" xfId="5" applyNumberFormat="1" applyFont="1" applyFill="1" applyBorder="1" applyAlignment="1" applyProtection="1">
      <alignment horizontal="center"/>
    </xf>
    <xf numFmtId="172" fontId="0" fillId="0" borderId="0" xfId="5" applyNumberFormat="1" applyFont="1" applyFill="1" applyBorder="1" applyAlignment="1" applyProtection="1">
      <alignment horizontal="center"/>
    </xf>
    <xf numFmtId="172" fontId="0" fillId="0" borderId="0" xfId="5" applyNumberFormat="1" applyFont="1" applyFill="1" applyBorder="1" applyProtection="1"/>
    <xf numFmtId="168" fontId="0" fillId="0" borderId="8" xfId="5" applyNumberFormat="1" applyFont="1" applyFill="1" applyBorder="1" applyAlignment="1" applyProtection="1">
      <alignment horizontal="center"/>
    </xf>
    <xf numFmtId="172" fontId="0" fillId="7" borderId="48" xfId="5" applyNumberFormat="1" applyFont="1" applyFill="1" applyBorder="1" applyProtection="1"/>
    <xf numFmtId="172" fontId="0" fillId="7" borderId="38" xfId="5" applyNumberFormat="1" applyFont="1" applyFill="1" applyBorder="1" applyProtection="1"/>
    <xf numFmtId="172" fontId="0" fillId="14" borderId="49" xfId="5" applyNumberFormat="1" applyFont="1" applyFill="1" applyBorder="1" applyProtection="1"/>
    <xf numFmtId="172" fontId="0" fillId="0" borderId="8" xfId="5" applyNumberFormat="1" applyFont="1" applyFill="1" applyBorder="1" applyAlignment="1" applyProtection="1">
      <alignment horizontal="center"/>
    </xf>
    <xf numFmtId="172" fontId="0" fillId="7" borderId="48" xfId="5" applyNumberFormat="1" applyFont="1" applyFill="1" applyBorder="1" applyAlignment="1" applyProtection="1">
      <alignment horizontal="center"/>
    </xf>
    <xf numFmtId="172" fontId="0" fillId="7" borderId="52" xfId="5" applyNumberFormat="1" applyFont="1" applyFill="1" applyBorder="1" applyAlignment="1" applyProtection="1">
      <alignment horizontal="center"/>
    </xf>
    <xf numFmtId="172" fontId="0" fillId="7" borderId="47" xfId="5" applyNumberFormat="1" applyFont="1" applyFill="1" applyBorder="1" applyAlignment="1" applyProtection="1">
      <alignment horizontal="center"/>
    </xf>
    <xf numFmtId="172" fontId="0" fillId="7" borderId="42" xfId="5" applyNumberFormat="1" applyFont="1" applyFill="1" applyBorder="1" applyProtection="1"/>
    <xf numFmtId="172" fontId="0" fillId="7" borderId="52" xfId="5" applyNumberFormat="1" applyFont="1" applyFill="1" applyBorder="1" applyProtection="1"/>
    <xf numFmtId="172" fontId="0" fillId="7" borderId="20" xfId="5" applyNumberFormat="1" applyFont="1" applyFill="1" applyBorder="1" applyProtection="1"/>
    <xf numFmtId="172" fontId="0" fillId="14" borderId="42" xfId="5" applyNumberFormat="1" applyFont="1" applyFill="1" applyBorder="1" applyProtection="1"/>
    <xf numFmtId="172" fontId="0" fillId="14" borderId="43" xfId="5" applyNumberFormat="1" applyFont="1" applyFill="1" applyBorder="1" applyAlignment="1" applyProtection="1">
      <alignment horizontal="center"/>
    </xf>
    <xf numFmtId="172" fontId="0" fillId="20" borderId="49" xfId="5" applyNumberFormat="1" applyFont="1" applyFill="1" applyBorder="1" applyProtection="1"/>
    <xf numFmtId="172" fontId="0" fillId="7" borderId="49" xfId="5" applyNumberFormat="1" applyFont="1" applyFill="1" applyBorder="1" applyProtection="1"/>
    <xf numFmtId="0" fontId="0" fillId="0" borderId="39" xfId="0" applyBorder="1" applyAlignment="1">
      <alignment horizontal="center" vertical="center"/>
    </xf>
    <xf numFmtId="0" fontId="2" fillId="0" borderId="65" xfId="0" applyFont="1" applyBorder="1"/>
    <xf numFmtId="172" fontId="0" fillId="7" borderId="66" xfId="5" applyNumberFormat="1" applyFont="1" applyFill="1" applyBorder="1" applyAlignment="1" applyProtection="1">
      <alignment horizontal="center"/>
    </xf>
    <xf numFmtId="172" fontId="0" fillId="0" borderId="66" xfId="5" applyNumberFormat="1" applyFont="1" applyFill="1" applyBorder="1" applyAlignment="1" applyProtection="1">
      <alignment horizontal="center"/>
    </xf>
    <xf numFmtId="172" fontId="0" fillId="7" borderId="66" xfId="5" applyNumberFormat="1" applyFont="1" applyFill="1" applyBorder="1" applyProtection="1"/>
    <xf numFmtId="172" fontId="0" fillId="0" borderId="67" xfId="5" applyNumberFormat="1" applyFont="1" applyFill="1" applyBorder="1" applyAlignment="1" applyProtection="1">
      <alignment horizontal="center"/>
    </xf>
    <xf numFmtId="0" fontId="20" fillId="19" borderId="1" xfId="0" applyFont="1" applyFill="1" applyBorder="1" applyAlignment="1">
      <alignment vertical="center"/>
    </xf>
    <xf numFmtId="0" fontId="20" fillId="19" borderId="2" xfId="0" applyFont="1" applyFill="1" applyBorder="1" applyAlignment="1">
      <alignment vertical="center"/>
    </xf>
    <xf numFmtId="0" fontId="20" fillId="19" borderId="3" xfId="0" applyFont="1" applyFill="1" applyBorder="1" applyAlignment="1">
      <alignment vertical="center"/>
    </xf>
    <xf numFmtId="0" fontId="2" fillId="0" borderId="64" xfId="0" applyFont="1" applyBorder="1" applyAlignment="1">
      <alignment wrapText="1"/>
    </xf>
    <xf numFmtId="168" fontId="0" fillId="0" borderId="0" xfId="3" applyNumberFormat="1" applyFont="1" applyFill="1" applyBorder="1" applyAlignment="1">
      <alignment horizontal="left"/>
    </xf>
    <xf numFmtId="168" fontId="0" fillId="0" borderId="0" xfId="3" applyNumberFormat="1" applyFont="1" applyFill="1" applyBorder="1" applyAlignment="1">
      <alignment horizontal="center"/>
    </xf>
    <xf numFmtId="1" fontId="0" fillId="0" borderId="0" xfId="3" applyNumberFormat="1" applyFont="1" applyFill="1" applyBorder="1" applyAlignment="1">
      <alignment horizontal="center"/>
    </xf>
    <xf numFmtId="0" fontId="5" fillId="13" borderId="0" xfId="0" applyFont="1" applyFill="1"/>
    <xf numFmtId="169" fontId="6" fillId="4" borderId="8" xfId="3" applyNumberFormat="1" applyFont="1" applyFill="1" applyBorder="1" applyAlignment="1" applyProtection="1">
      <alignment horizontal="right"/>
      <protection locked="0"/>
    </xf>
    <xf numFmtId="165" fontId="6" fillId="0" borderId="0" xfId="1" applyFont="1" applyBorder="1" applyProtection="1"/>
    <xf numFmtId="0" fontId="5" fillId="0" borderId="7" xfId="0" applyFont="1" applyBorder="1" applyAlignment="1">
      <alignment horizontal="left"/>
    </xf>
    <xf numFmtId="171" fontId="2" fillId="0" borderId="37" xfId="0" applyNumberFormat="1" applyFont="1" applyBorder="1"/>
    <xf numFmtId="171" fontId="0" fillId="0" borderId="38" xfId="5" applyNumberFormat="1" applyFont="1" applyFill="1" applyBorder="1" applyAlignment="1" applyProtection="1">
      <alignment horizontal="center"/>
    </xf>
    <xf numFmtId="171" fontId="0" fillId="8" borderId="47" xfId="5" applyNumberFormat="1" applyFont="1" applyFill="1" applyBorder="1" applyProtection="1"/>
    <xf numFmtId="171" fontId="0" fillId="8" borderId="47" xfId="5" applyNumberFormat="1" applyFont="1" applyFill="1" applyBorder="1" applyAlignment="1" applyProtection="1">
      <alignment horizontal="center"/>
    </xf>
    <xf numFmtId="171" fontId="0" fillId="14" borderId="55" xfId="5" applyNumberFormat="1" applyFont="1" applyFill="1" applyBorder="1" applyAlignment="1" applyProtection="1">
      <alignment horizontal="center"/>
    </xf>
    <xf numFmtId="171" fontId="0" fillId="8" borderId="38" xfId="5" applyNumberFormat="1" applyFont="1" applyFill="1" applyBorder="1" applyProtection="1"/>
    <xf numFmtId="171" fontId="0" fillId="8" borderId="45" xfId="5" applyNumberFormat="1" applyFont="1" applyFill="1" applyBorder="1" applyProtection="1"/>
    <xf numFmtId="171" fontId="1" fillId="8" borderId="38" xfId="5" applyNumberFormat="1" applyFont="1" applyFill="1" applyBorder="1" applyAlignment="1" applyProtection="1">
      <alignment horizontal="center"/>
    </xf>
    <xf numFmtId="171" fontId="0" fillId="8" borderId="45" xfId="5" applyNumberFormat="1" applyFont="1" applyFill="1" applyBorder="1" applyAlignment="1" applyProtection="1">
      <alignment horizontal="center"/>
    </xf>
    <xf numFmtId="171" fontId="0" fillId="8" borderId="49" xfId="5" applyNumberFormat="1" applyFont="1" applyFill="1" applyBorder="1" applyAlignment="1" applyProtection="1">
      <alignment horizontal="center"/>
    </xf>
    <xf numFmtId="171" fontId="0" fillId="14" borderId="57" xfId="5" applyNumberFormat="1" applyFont="1" applyFill="1" applyBorder="1" applyAlignment="1" applyProtection="1">
      <alignment horizontal="center"/>
    </xf>
    <xf numFmtId="171" fontId="0" fillId="0" borderId="7" xfId="0" applyNumberFormat="1" applyBorder="1"/>
    <xf numFmtId="171" fontId="0" fillId="0" borderId="8" xfId="0" applyNumberFormat="1" applyBorder="1"/>
    <xf numFmtId="171" fontId="0" fillId="0" borderId="38" xfId="0" applyNumberFormat="1" applyBorder="1" applyAlignment="1">
      <alignment horizontal="center" vertical="center"/>
    </xf>
    <xf numFmtId="171" fontId="0" fillId="8" borderId="38" xfId="5" applyNumberFormat="1" applyFont="1" applyFill="1" applyBorder="1" applyAlignment="1" applyProtection="1">
      <alignment horizontal="center"/>
    </xf>
    <xf numFmtId="171" fontId="0" fillId="8" borderId="48" xfId="5" applyNumberFormat="1" applyFont="1" applyFill="1" applyBorder="1" applyAlignment="1" applyProtection="1">
      <alignment horizontal="center"/>
    </xf>
    <xf numFmtId="171" fontId="21" fillId="0" borderId="40" xfId="0" applyNumberFormat="1" applyFont="1" applyBorder="1"/>
    <xf numFmtId="171" fontId="21" fillId="8" borderId="42" xfId="0" applyNumberFormat="1" applyFont="1" applyFill="1" applyBorder="1" applyAlignment="1">
      <alignment horizontal="center"/>
    </xf>
    <xf numFmtId="171" fontId="21" fillId="8" borderId="44" xfId="0" applyNumberFormat="1" applyFont="1" applyFill="1" applyBorder="1" applyAlignment="1">
      <alignment horizontal="center"/>
    </xf>
    <xf numFmtId="171" fontId="21" fillId="8" borderId="20" xfId="0" applyNumberFormat="1" applyFont="1" applyFill="1" applyBorder="1" applyAlignment="1">
      <alignment horizontal="center"/>
    </xf>
    <xf numFmtId="171" fontId="0" fillId="8" borderId="49" xfId="5" applyNumberFormat="1" applyFont="1" applyFill="1" applyBorder="1" applyProtection="1"/>
    <xf numFmtId="171" fontId="2" fillId="0" borderId="7" xfId="0" applyNumberFormat="1" applyFont="1" applyBorder="1"/>
    <xf numFmtId="171" fontId="0" fillId="0" borderId="0" xfId="5" applyNumberFormat="1" applyFont="1" applyFill="1" applyBorder="1" applyProtection="1"/>
    <xf numFmtId="171" fontId="0" fillId="0" borderId="8" xfId="5" applyNumberFormat="1" applyFont="1" applyFill="1" applyBorder="1" applyProtection="1"/>
    <xf numFmtId="171" fontId="0" fillId="0" borderId="52" xfId="0" applyNumberFormat="1" applyBorder="1" applyAlignment="1">
      <alignment horizontal="center" vertical="center"/>
    </xf>
    <xf numFmtId="171" fontId="0" fillId="14" borderId="48" xfId="5" applyNumberFormat="1" applyFont="1" applyFill="1" applyBorder="1" applyProtection="1"/>
    <xf numFmtId="171" fontId="0" fillId="14" borderId="48" xfId="5" applyNumberFormat="1" applyFont="1" applyFill="1" applyBorder="1" applyAlignment="1" applyProtection="1">
      <alignment horizontal="center"/>
    </xf>
    <xf numFmtId="171" fontId="0" fillId="14" borderId="56" xfId="0" applyNumberFormat="1" applyFill="1" applyBorder="1" applyAlignment="1">
      <alignment horizontal="center" vertical="center"/>
    </xf>
    <xf numFmtId="171" fontId="0" fillId="14" borderId="47" xfId="5" applyNumberFormat="1" applyFont="1" applyFill="1" applyBorder="1" applyProtection="1"/>
    <xf numFmtId="171" fontId="0" fillId="14" borderId="47" xfId="5" applyNumberFormat="1" applyFont="1" applyFill="1" applyBorder="1" applyAlignment="1" applyProtection="1">
      <alignment horizontal="center"/>
    </xf>
    <xf numFmtId="171" fontId="0" fillId="7" borderId="38" xfId="5" applyNumberFormat="1" applyFont="1" applyFill="1" applyBorder="1" applyAlignment="1" applyProtection="1">
      <alignment horizontal="center"/>
    </xf>
    <xf numFmtId="171" fontId="0" fillId="14" borderId="45" xfId="5" applyNumberFormat="1" applyFont="1" applyFill="1" applyBorder="1" applyProtection="1"/>
    <xf numFmtId="171" fontId="0" fillId="7" borderId="49" xfId="5" applyNumberFormat="1" applyFont="1" applyFill="1" applyBorder="1" applyAlignment="1" applyProtection="1">
      <alignment horizontal="center"/>
    </xf>
    <xf numFmtId="171" fontId="0" fillId="14" borderId="45" xfId="5" applyNumberFormat="1" applyFont="1" applyFill="1" applyBorder="1" applyAlignment="1" applyProtection="1">
      <alignment horizontal="center"/>
    </xf>
    <xf numFmtId="171" fontId="0" fillId="0" borderId="62" xfId="0" applyNumberFormat="1" applyBorder="1" applyAlignment="1">
      <alignment horizontal="center" vertical="center"/>
    </xf>
    <xf numFmtId="171" fontId="21" fillId="3" borderId="40" xfId="0" applyNumberFormat="1" applyFont="1" applyFill="1" applyBorder="1"/>
    <xf numFmtId="171" fontId="0" fillId="7" borderId="42" xfId="0" applyNumberFormat="1" applyFill="1" applyBorder="1" applyAlignment="1">
      <alignment horizontal="center"/>
    </xf>
    <xf numFmtId="171" fontId="0" fillId="7" borderId="44" xfId="0" applyNumberFormat="1" applyFill="1" applyBorder="1" applyAlignment="1">
      <alignment horizontal="center"/>
    </xf>
    <xf numFmtId="171" fontId="0" fillId="7" borderId="20" xfId="0" applyNumberFormat="1" applyFill="1" applyBorder="1" applyAlignment="1">
      <alignment horizontal="center"/>
    </xf>
    <xf numFmtId="171" fontId="0" fillId="14" borderId="49" xfId="5" applyNumberFormat="1" applyFont="1" applyFill="1" applyBorder="1" applyProtection="1"/>
    <xf numFmtId="171" fontId="0" fillId="7" borderId="48" xfId="5" applyNumberFormat="1" applyFont="1" applyFill="1" applyBorder="1" applyAlignment="1" applyProtection="1">
      <alignment horizontal="center"/>
    </xf>
    <xf numFmtId="171" fontId="0" fillId="7" borderId="52" xfId="5" applyNumberFormat="1" applyFont="1" applyFill="1" applyBorder="1" applyAlignment="1" applyProtection="1">
      <alignment horizontal="center"/>
    </xf>
    <xf numFmtId="171" fontId="0" fillId="7" borderId="47" xfId="5" applyNumberFormat="1" applyFont="1" applyFill="1" applyBorder="1" applyAlignment="1" applyProtection="1">
      <alignment horizontal="center"/>
    </xf>
    <xf numFmtId="171" fontId="21" fillId="3" borderId="60" xfId="0" applyNumberFormat="1" applyFont="1" applyFill="1" applyBorder="1"/>
    <xf numFmtId="171" fontId="21" fillId="7" borderId="42" xfId="0" applyNumberFormat="1" applyFont="1" applyFill="1" applyBorder="1" applyAlignment="1">
      <alignment horizontal="center"/>
    </xf>
    <xf numFmtId="171" fontId="21" fillId="7" borderId="44" xfId="0" applyNumberFormat="1" applyFont="1" applyFill="1" applyBorder="1" applyAlignment="1">
      <alignment horizontal="center"/>
    </xf>
    <xf numFmtId="171" fontId="0" fillId="7" borderId="42" xfId="5" applyNumberFormat="1" applyFont="1" applyFill="1" applyBorder="1" applyProtection="1"/>
    <xf numFmtId="171" fontId="0" fillId="7" borderId="52" xfId="5" applyNumberFormat="1" applyFont="1" applyFill="1" applyBorder="1" applyProtection="1"/>
    <xf numFmtId="171" fontId="0" fillId="7" borderId="20" xfId="5" applyNumberFormat="1" applyFont="1" applyFill="1" applyBorder="1" applyProtection="1"/>
    <xf numFmtId="171" fontId="0" fillId="0" borderId="59" xfId="0" applyNumberFormat="1" applyBorder="1"/>
    <xf numFmtId="171" fontId="0" fillId="0" borderId="32" xfId="0" applyNumberFormat="1" applyBorder="1"/>
    <xf numFmtId="171" fontId="0" fillId="0" borderId="58" xfId="0" applyNumberFormat="1" applyBorder="1"/>
    <xf numFmtId="171" fontId="0" fillId="0" borderId="45" xfId="0" applyNumberFormat="1" applyBorder="1" applyAlignment="1">
      <alignment horizontal="center" vertical="center"/>
    </xf>
    <xf numFmtId="171" fontId="0" fillId="14" borderId="42" xfId="5" applyNumberFormat="1" applyFont="1" applyFill="1" applyBorder="1" applyProtection="1"/>
    <xf numFmtId="171" fontId="0" fillId="14" borderId="43" xfId="5" applyNumberFormat="1" applyFont="1" applyFill="1" applyBorder="1" applyAlignment="1" applyProtection="1">
      <alignment horizontal="center"/>
    </xf>
    <xf numFmtId="171" fontId="0" fillId="20" borderId="49" xfId="5" applyNumberFormat="1" applyFont="1" applyFill="1" applyBorder="1" applyProtection="1"/>
    <xf numFmtId="171" fontId="21" fillId="14" borderId="44" xfId="0" applyNumberFormat="1" applyFont="1" applyFill="1" applyBorder="1" applyAlignment="1">
      <alignment horizontal="center"/>
    </xf>
    <xf numFmtId="171" fontId="0" fillId="7" borderId="41" xfId="5" applyNumberFormat="1" applyFont="1" applyFill="1" applyBorder="1" applyAlignment="1" applyProtection="1">
      <alignment horizontal="center"/>
    </xf>
    <xf numFmtId="171" fontId="0" fillId="7" borderId="56" xfId="5" applyNumberFormat="1" applyFont="1" applyFill="1" applyBorder="1" applyAlignment="1" applyProtection="1">
      <alignment horizontal="center"/>
    </xf>
    <xf numFmtId="171" fontId="0" fillId="7" borderId="45" xfId="5" applyNumberFormat="1" applyFont="1" applyFill="1" applyBorder="1" applyAlignment="1" applyProtection="1">
      <alignment horizontal="center"/>
    </xf>
    <xf numFmtId="171" fontId="0" fillId="7" borderId="49" xfId="5" applyNumberFormat="1" applyFont="1" applyFill="1" applyBorder="1" applyProtection="1"/>
    <xf numFmtId="171" fontId="0" fillId="7" borderId="57" xfId="5" applyNumberFormat="1" applyFont="1" applyFill="1" applyBorder="1" applyAlignment="1" applyProtection="1">
      <alignment horizontal="center"/>
    </xf>
    <xf numFmtId="171" fontId="21" fillId="7" borderId="20" xfId="0" applyNumberFormat="1" applyFont="1" applyFill="1" applyBorder="1" applyAlignment="1">
      <alignment horizontal="center"/>
    </xf>
    <xf numFmtId="171" fontId="0" fillId="0" borderId="0" xfId="0" applyNumberFormat="1"/>
    <xf numFmtId="171" fontId="0" fillId="0" borderId="39" xfId="5" applyNumberFormat="1" applyFont="1" applyFill="1" applyBorder="1" applyAlignment="1" applyProtection="1">
      <alignment horizontal="center"/>
    </xf>
    <xf numFmtId="171" fontId="21" fillId="0" borderId="0" xfId="0" applyNumberFormat="1" applyFont="1" applyAlignment="1">
      <alignment horizontal="center"/>
    </xf>
    <xf numFmtId="171" fontId="21" fillId="7" borderId="0" xfId="0" applyNumberFormat="1" applyFont="1" applyFill="1" applyAlignment="1">
      <alignment horizontal="center"/>
    </xf>
    <xf numFmtId="171" fontId="21" fillId="14" borderId="0" xfId="0" applyNumberFormat="1" applyFont="1" applyFill="1" applyAlignment="1">
      <alignment horizontal="center"/>
    </xf>
    <xf numFmtId="171" fontId="0" fillId="0" borderId="39" xfId="0" applyNumberFormat="1" applyBorder="1" applyAlignment="1">
      <alignment horizontal="center" vertical="center"/>
    </xf>
    <xf numFmtId="171" fontId="2" fillId="0" borderId="65" xfId="0" applyNumberFormat="1" applyFont="1" applyBorder="1"/>
    <xf numFmtId="171" fontId="0" fillId="7" borderId="66" xfId="5" applyNumberFormat="1" applyFont="1" applyFill="1" applyBorder="1" applyAlignment="1" applyProtection="1">
      <alignment horizontal="center"/>
    </xf>
    <xf numFmtId="171" fontId="0" fillId="0" borderId="66" xfId="5" applyNumberFormat="1" applyFont="1" applyFill="1" applyBorder="1" applyAlignment="1" applyProtection="1">
      <alignment horizontal="center"/>
    </xf>
    <xf numFmtId="171" fontId="0" fillId="7" borderId="66" xfId="5" applyNumberFormat="1" applyFont="1" applyFill="1" applyBorder="1" applyProtection="1"/>
    <xf numFmtId="171" fontId="0" fillId="0" borderId="67" xfId="5" applyNumberFormat="1" applyFont="1" applyFill="1" applyBorder="1" applyAlignment="1" applyProtection="1">
      <alignment horizontal="center"/>
    </xf>
    <xf numFmtId="167" fontId="6" fillId="0" borderId="0" xfId="3" applyNumberFormat="1" applyFont="1" applyFill="1" applyBorder="1" applyProtection="1"/>
    <xf numFmtId="165" fontId="4" fillId="0" borderId="0" xfId="1" applyFont="1" applyFill="1" applyBorder="1" applyAlignment="1" applyProtection="1">
      <alignment horizontal="right"/>
    </xf>
    <xf numFmtId="0" fontId="15" fillId="0" borderId="0" xfId="0" applyFont="1" applyAlignment="1">
      <alignment vertical="top" wrapText="1"/>
    </xf>
    <xf numFmtId="0" fontId="7" fillId="9" borderId="0" xfId="0" applyFont="1" applyFill="1" applyProtection="1">
      <protection locked="0"/>
    </xf>
    <xf numFmtId="0" fontId="6" fillId="9" borderId="0" xfId="0" applyFont="1" applyFill="1"/>
    <xf numFmtId="14" fontId="4" fillId="9" borderId="2" xfId="0" applyNumberFormat="1" applyFont="1" applyFill="1" applyBorder="1" applyProtection="1">
      <protection locked="0"/>
    </xf>
    <xf numFmtId="14" fontId="4" fillId="9" borderId="6" xfId="0" applyNumberFormat="1" applyFont="1" applyFill="1" applyBorder="1" applyProtection="1">
      <protection locked="0"/>
    </xf>
    <xf numFmtId="0" fontId="7" fillId="9" borderId="8" xfId="0" applyFont="1" applyFill="1" applyBorder="1" applyProtection="1">
      <protection locked="0"/>
    </xf>
    <xf numFmtId="0" fontId="6" fillId="9" borderId="0" xfId="0" applyFont="1" applyFill="1" applyProtection="1">
      <protection locked="0"/>
    </xf>
    <xf numFmtId="0" fontId="6" fillId="9" borderId="0" xfId="0" applyFont="1" applyFill="1" applyAlignment="1">
      <alignment horizontal="center"/>
    </xf>
    <xf numFmtId="0" fontId="7" fillId="9" borderId="8" xfId="0" applyFont="1" applyFill="1" applyBorder="1" applyAlignment="1" applyProtection="1">
      <alignment horizontal="left"/>
      <protection locked="0"/>
    </xf>
    <xf numFmtId="169" fontId="7" fillId="9" borderId="8" xfId="3" applyNumberFormat="1" applyFont="1" applyFill="1" applyBorder="1" applyAlignment="1" applyProtection="1">
      <alignment horizontal="right"/>
      <protection locked="0"/>
    </xf>
    <xf numFmtId="0" fontId="7" fillId="9" borderId="0" xfId="0" applyFont="1" applyFill="1" applyAlignment="1">
      <alignment horizontal="left"/>
    </xf>
    <xf numFmtId="169" fontId="7" fillId="9" borderId="0" xfId="3" applyNumberFormat="1" applyFont="1" applyFill="1" applyBorder="1" applyAlignment="1" applyProtection="1">
      <alignment horizontal="right"/>
      <protection locked="0"/>
    </xf>
    <xf numFmtId="165" fontId="6" fillId="9" borderId="0" xfId="3" applyNumberFormat="1" applyFont="1" applyFill="1" applyBorder="1" applyAlignment="1" applyProtection="1">
      <alignment horizontal="right"/>
      <protection locked="0"/>
    </xf>
    <xf numFmtId="169" fontId="7" fillId="9" borderId="19" xfId="1" applyNumberFormat="1" applyFont="1" applyFill="1" applyBorder="1" applyProtection="1">
      <protection locked="0"/>
    </xf>
    <xf numFmtId="169" fontId="7" fillId="9" borderId="30" xfId="1" applyNumberFormat="1" applyFont="1" applyFill="1" applyBorder="1" applyProtection="1">
      <protection locked="0"/>
    </xf>
    <xf numFmtId="0" fontId="7" fillId="9" borderId="35" xfId="0" applyFont="1" applyFill="1" applyBorder="1" applyProtection="1">
      <protection locked="0"/>
    </xf>
    <xf numFmtId="0" fontId="7" fillId="9" borderId="36" xfId="0" applyFont="1" applyFill="1" applyBorder="1" applyProtection="1">
      <protection locked="0"/>
    </xf>
    <xf numFmtId="0" fontId="5" fillId="9" borderId="0" xfId="0" applyFont="1" applyFill="1" applyAlignment="1">
      <alignment horizontal="right"/>
    </xf>
    <xf numFmtId="0" fontId="11" fillId="9" borderId="0" xfId="0" applyFont="1" applyFill="1"/>
    <xf numFmtId="0" fontId="6" fillId="9" borderId="20" xfId="0" applyFont="1" applyFill="1" applyBorder="1" applyAlignment="1" applyProtection="1">
      <alignment horizontal="center"/>
      <protection locked="0"/>
    </xf>
    <xf numFmtId="169" fontId="5" fillId="9" borderId="20" xfId="0" applyNumberFormat="1" applyFont="1" applyFill="1" applyBorder="1" applyAlignment="1" applyProtection="1">
      <alignment horizontal="right"/>
      <protection locked="0"/>
    </xf>
    <xf numFmtId="169" fontId="6" fillId="12" borderId="20" xfId="3" applyNumberFormat="1" applyFont="1" applyFill="1" applyBorder="1" applyProtection="1"/>
    <xf numFmtId="0" fontId="5" fillId="0" borderId="7" xfId="0" applyFont="1" applyBorder="1" applyAlignment="1">
      <alignment horizontal="left" wrapText="1"/>
    </xf>
    <xf numFmtId="0" fontId="3" fillId="2" borderId="1" xfId="0" applyFont="1" applyFill="1" applyBorder="1" applyAlignment="1">
      <alignment vertical="center"/>
    </xf>
    <xf numFmtId="0" fontId="8" fillId="2" borderId="2" xfId="0" applyFont="1" applyFill="1" applyBorder="1" applyAlignment="1">
      <alignment vertical="center"/>
    </xf>
    <xf numFmtId="0" fontId="8" fillId="2" borderId="3" xfId="0" applyFont="1" applyFill="1" applyBorder="1" applyAlignment="1">
      <alignment vertical="center"/>
    </xf>
    <xf numFmtId="49" fontId="4" fillId="9" borderId="2" xfId="0" applyNumberFormat="1" applyFont="1" applyFill="1" applyBorder="1" applyAlignment="1" applyProtection="1">
      <alignment horizontal="center"/>
      <protection locked="0"/>
    </xf>
    <xf numFmtId="0" fontId="6" fillId="0" borderId="0" xfId="0" applyFont="1" applyAlignment="1">
      <alignment horizontal="right"/>
    </xf>
    <xf numFmtId="0" fontId="0" fillId="0" borderId="0" xfId="0"/>
    <xf numFmtId="0" fontId="8" fillId="2" borderId="1" xfId="0" applyFont="1" applyFill="1" applyBorder="1" applyAlignment="1">
      <alignment vertical="center"/>
    </xf>
    <xf numFmtId="0" fontId="4" fillId="12" borderId="10" xfId="0" applyFont="1" applyFill="1" applyBorder="1" applyAlignment="1" applyProtection="1">
      <alignment horizontal="left"/>
      <protection locked="0"/>
    </xf>
    <xf numFmtId="0" fontId="4" fillId="6" borderId="10" xfId="0" applyFont="1" applyFill="1" applyBorder="1" applyAlignment="1" applyProtection="1">
      <alignment horizontal="left"/>
      <protection locked="0"/>
    </xf>
    <xf numFmtId="0" fontId="8" fillId="2" borderId="10" xfId="0" applyFont="1" applyFill="1" applyBorder="1" applyAlignment="1">
      <alignment vertical="center"/>
    </xf>
    <xf numFmtId="0" fontId="8" fillId="2" borderId="9" xfId="0" applyFont="1" applyFill="1" applyBorder="1" applyAlignment="1">
      <alignment vertical="center"/>
    </xf>
    <xf numFmtId="0" fontId="8" fillId="2" borderId="11" xfId="0" applyFont="1" applyFill="1" applyBorder="1" applyAlignment="1">
      <alignment vertical="center"/>
    </xf>
    <xf numFmtId="0" fontId="7" fillId="0" borderId="22" xfId="0" applyFont="1" applyBorder="1" applyAlignment="1">
      <alignment horizontal="left" vertical="center" wrapText="1"/>
    </xf>
    <xf numFmtId="0" fontId="7" fillId="0" borderId="13" xfId="0" applyFont="1" applyBorder="1" applyAlignment="1">
      <alignment horizontal="left" vertical="center" wrapText="1"/>
    </xf>
    <xf numFmtId="0" fontId="7" fillId="0" borderId="24" xfId="0" applyFont="1" applyBorder="1" applyAlignment="1">
      <alignment horizontal="center" vertical="center" wrapText="1"/>
    </xf>
    <xf numFmtId="0" fontId="7" fillId="0" borderId="8" xfId="0" applyFont="1" applyBorder="1" applyAlignment="1">
      <alignment horizontal="center" vertical="center" wrapText="1"/>
    </xf>
    <xf numFmtId="0" fontId="7" fillId="9" borderId="26" xfId="0" applyFont="1" applyFill="1" applyBorder="1" applyProtection="1">
      <protection locked="0"/>
    </xf>
    <xf numFmtId="0" fontId="7" fillId="9" borderId="19" xfId="0" applyFont="1" applyFill="1" applyBorder="1" applyProtection="1">
      <protection locked="0"/>
    </xf>
    <xf numFmtId="169" fontId="7" fillId="5" borderId="26" xfId="3" applyNumberFormat="1" applyFont="1" applyFill="1" applyBorder="1" applyAlignment="1" applyProtection="1"/>
    <xf numFmtId="169" fontId="7" fillId="5" borderId="28" xfId="3" applyNumberFormat="1" applyFont="1" applyFill="1" applyBorder="1" applyAlignment="1" applyProtection="1"/>
    <xf numFmtId="0" fontId="7" fillId="0" borderId="22" xfId="0" applyFont="1" applyBorder="1" applyAlignment="1">
      <alignment horizontal="center" vertical="center" wrapText="1"/>
    </xf>
    <xf numFmtId="0" fontId="7" fillId="0" borderId="13" xfId="0" applyFont="1" applyBorder="1" applyAlignment="1">
      <alignment horizontal="center" vertical="center" wrapText="1"/>
    </xf>
    <xf numFmtId="0" fontId="7" fillId="9" borderId="29" xfId="0" applyFont="1" applyFill="1" applyBorder="1" applyProtection="1">
      <protection locked="0"/>
    </xf>
    <xf numFmtId="0" fontId="7" fillId="9" borderId="30" xfId="0" applyFont="1" applyFill="1" applyBorder="1" applyProtection="1">
      <protection locked="0"/>
    </xf>
    <xf numFmtId="169" fontId="7" fillId="5" borderId="29" xfId="3" applyNumberFormat="1" applyFont="1" applyFill="1" applyBorder="1" applyAlignment="1" applyProtection="1"/>
    <xf numFmtId="169" fontId="7" fillId="5" borderId="54" xfId="3" applyNumberFormat="1" applyFont="1" applyFill="1" applyBorder="1" applyAlignment="1" applyProtection="1"/>
    <xf numFmtId="0" fontId="7" fillId="0" borderId="7" xfId="0" applyFont="1" applyBorder="1" applyAlignment="1">
      <alignment horizontal="left" wrapText="1"/>
    </xf>
    <xf numFmtId="0" fontId="7" fillId="0" borderId="0" xfId="0" applyFont="1" applyAlignment="1">
      <alignment horizontal="left" wrapText="1"/>
    </xf>
    <xf numFmtId="0" fontId="8" fillId="2" borderId="9" xfId="0" applyFont="1" applyFill="1" applyBorder="1" applyAlignment="1">
      <alignment horizontal="left" vertical="top" wrapText="1"/>
    </xf>
    <xf numFmtId="0" fontId="8" fillId="2" borderId="10" xfId="0" applyFont="1" applyFill="1" applyBorder="1" applyAlignment="1">
      <alignment horizontal="left" vertical="top" wrapText="1"/>
    </xf>
    <xf numFmtId="0" fontId="7" fillId="5" borderId="26" xfId="0" applyFont="1" applyFill="1" applyBorder="1" applyAlignment="1">
      <alignment horizontal="left"/>
    </xf>
    <xf numFmtId="0" fontId="7" fillId="5" borderId="34" xfId="0" applyFont="1" applyFill="1" applyBorder="1" applyAlignment="1">
      <alignment horizontal="left"/>
    </xf>
    <xf numFmtId="169" fontId="7" fillId="9" borderId="26" xfId="3" applyNumberFormat="1" applyFont="1" applyFill="1" applyBorder="1" applyAlignment="1" applyProtection="1">
      <protection locked="0"/>
    </xf>
    <xf numFmtId="169" fontId="7" fillId="9" borderId="19" xfId="3" applyNumberFormat="1" applyFont="1" applyFill="1" applyBorder="1" applyAlignment="1" applyProtection="1">
      <protection locked="0"/>
    </xf>
    <xf numFmtId="169" fontId="7" fillId="9" borderId="29" xfId="3" applyNumberFormat="1" applyFont="1" applyFill="1" applyBorder="1" applyAlignment="1" applyProtection="1">
      <protection locked="0"/>
    </xf>
    <xf numFmtId="169" fontId="7" fillId="9" borderId="30" xfId="3" applyNumberFormat="1" applyFont="1" applyFill="1" applyBorder="1" applyAlignment="1" applyProtection="1">
      <protection locked="0"/>
    </xf>
    <xf numFmtId="0" fontId="5" fillId="0" borderId="7" xfId="0" applyFont="1" applyBorder="1" applyAlignment="1">
      <alignment horizontal="right" vertical="center" wrapText="1"/>
    </xf>
    <xf numFmtId="0" fontId="5" fillId="0" borderId="0" xfId="0" applyFont="1" applyAlignment="1">
      <alignment horizontal="right"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8" fillId="2" borderId="4" xfId="0" applyFont="1" applyFill="1" applyBorder="1" applyAlignment="1">
      <alignment vertical="center"/>
    </xf>
    <xf numFmtId="0" fontId="8" fillId="2" borderId="5" xfId="0" applyFont="1" applyFill="1" applyBorder="1" applyAlignment="1">
      <alignment vertical="center"/>
    </xf>
    <xf numFmtId="0" fontId="8" fillId="2" borderId="6" xfId="0" applyFont="1" applyFill="1" applyBorder="1" applyAlignment="1">
      <alignment vertical="center"/>
    </xf>
    <xf numFmtId="0" fontId="15" fillId="0" borderId="0" xfId="0" applyFont="1" applyAlignment="1">
      <alignment horizontal="center" vertical="top" wrapText="1"/>
    </xf>
    <xf numFmtId="0" fontId="15" fillId="0" borderId="8" xfId="0" applyFont="1" applyBorder="1" applyAlignment="1">
      <alignment horizontal="center" vertical="top" wrapText="1"/>
    </xf>
    <xf numFmtId="0" fontId="6" fillId="12" borderId="0" xfId="0" applyFont="1" applyFill="1" applyAlignment="1" applyProtection="1">
      <alignment horizontal="left"/>
      <protection locked="0"/>
    </xf>
    <xf numFmtId="0" fontId="6" fillId="6" borderId="0" xfId="0" applyFont="1" applyFill="1" applyAlignment="1" applyProtection="1">
      <alignment horizontal="left"/>
      <protection locked="0"/>
    </xf>
    <xf numFmtId="0" fontId="5" fillId="0" borderId="0" xfId="0" applyFont="1" applyAlignment="1">
      <alignment horizontal="center" wrapText="1"/>
    </xf>
    <xf numFmtId="0" fontId="5" fillId="0" borderId="8" xfId="0" applyFont="1" applyBorder="1" applyAlignment="1">
      <alignment horizontal="center" wrapText="1"/>
    </xf>
    <xf numFmtId="0" fontId="6" fillId="0" borderId="7" xfId="0" applyFont="1" applyBorder="1" applyAlignment="1">
      <alignment horizontal="left"/>
    </xf>
    <xf numFmtId="0" fontId="6" fillId="0" borderId="0" xfId="0" applyFont="1" applyAlignment="1">
      <alignment horizontal="left"/>
    </xf>
    <xf numFmtId="0" fontId="5" fillId="0" borderId="24" xfId="0" applyFont="1" applyBorder="1" applyAlignment="1">
      <alignment horizontal="right"/>
    </xf>
    <xf numFmtId="0" fontId="5" fillId="0" borderId="0" xfId="0" applyFont="1" applyAlignment="1">
      <alignment horizontal="right"/>
    </xf>
    <xf numFmtId="0" fontId="6" fillId="0" borderId="0" xfId="0" applyFont="1"/>
    <xf numFmtId="0" fontId="6" fillId="0" borderId="8" xfId="0" applyFont="1" applyBorder="1"/>
    <xf numFmtId="169" fontId="7" fillId="12" borderId="29" xfId="3" applyNumberFormat="1" applyFont="1" applyFill="1" applyBorder="1" applyAlignment="1" applyProtection="1">
      <protection locked="0"/>
    </xf>
    <xf numFmtId="169" fontId="7" fillId="6" borderId="30" xfId="3" applyNumberFormat="1" applyFont="1" applyFill="1" applyBorder="1" applyAlignment="1" applyProtection="1">
      <protection locked="0"/>
    </xf>
    <xf numFmtId="169" fontId="7" fillId="12" borderId="26" xfId="3" applyNumberFormat="1" applyFont="1" applyFill="1" applyBorder="1" applyAlignment="1" applyProtection="1">
      <protection locked="0"/>
    </xf>
    <xf numFmtId="169" fontId="7" fillId="6" borderId="19" xfId="3" applyNumberFormat="1" applyFont="1" applyFill="1" applyBorder="1" applyAlignment="1" applyProtection="1">
      <protection locked="0"/>
    </xf>
    <xf numFmtId="0" fontId="7" fillId="12" borderId="26" xfId="0" applyFont="1" applyFill="1" applyBorder="1" applyProtection="1">
      <protection locked="0"/>
    </xf>
    <xf numFmtId="0" fontId="7" fillId="6" borderId="19" xfId="0" applyFont="1" applyFill="1" applyBorder="1" applyProtection="1">
      <protection locked="0"/>
    </xf>
    <xf numFmtId="0" fontId="7" fillId="12" borderId="29" xfId="0" applyFont="1" applyFill="1" applyBorder="1" applyProtection="1">
      <protection locked="0"/>
    </xf>
    <xf numFmtId="0" fontId="7" fillId="6" borderId="30" xfId="0" applyFont="1" applyFill="1" applyBorder="1" applyProtection="1">
      <protection locked="0"/>
    </xf>
    <xf numFmtId="0" fontId="3" fillId="2" borderId="2" xfId="0" applyFont="1" applyFill="1" applyBorder="1" applyAlignment="1">
      <alignment vertical="center"/>
    </xf>
    <xf numFmtId="0" fontId="3" fillId="2" borderId="3" xfId="0" applyFont="1" applyFill="1" applyBorder="1" applyAlignment="1">
      <alignment vertical="center"/>
    </xf>
    <xf numFmtId="49" fontId="4" fillId="12" borderId="2" xfId="0" applyNumberFormat="1" applyFont="1" applyFill="1" applyBorder="1" applyAlignment="1" applyProtection="1">
      <alignment horizontal="center"/>
      <protection locked="0"/>
    </xf>
    <xf numFmtId="49" fontId="4" fillId="6" borderId="2" xfId="0" applyNumberFormat="1" applyFont="1" applyFill="1" applyBorder="1" applyAlignment="1" applyProtection="1">
      <alignment horizontal="center"/>
      <protection locked="0"/>
    </xf>
    <xf numFmtId="171" fontId="0" fillId="0" borderId="63" xfId="0" applyNumberFormat="1" applyBorder="1" applyAlignment="1">
      <alignment horizontal="center" wrapText="1"/>
    </xf>
    <xf numFmtId="171" fontId="0" fillId="0" borderId="64" xfId="0" applyNumberFormat="1" applyBorder="1" applyAlignment="1">
      <alignment horizontal="center" wrapText="1"/>
    </xf>
    <xf numFmtId="171" fontId="2" fillId="15" borderId="50" xfId="0" applyNumberFormat="1" applyFont="1" applyFill="1" applyBorder="1" applyAlignment="1">
      <alignment horizontal="center" vertical="center"/>
    </xf>
    <xf numFmtId="171" fontId="2" fillId="15" borderId="51" xfId="0" applyNumberFormat="1" applyFont="1" applyFill="1" applyBorder="1" applyAlignment="1">
      <alignment horizontal="center" vertical="center"/>
    </xf>
    <xf numFmtId="171" fontId="2" fillId="15" borderId="49" xfId="0" applyNumberFormat="1" applyFont="1" applyFill="1" applyBorder="1" applyAlignment="1">
      <alignment horizontal="center" vertical="center"/>
    </xf>
    <xf numFmtId="171" fontId="2" fillId="15" borderId="62" xfId="0" applyNumberFormat="1" applyFont="1" applyFill="1" applyBorder="1" applyAlignment="1">
      <alignment horizontal="center" vertical="center"/>
    </xf>
    <xf numFmtId="171" fontId="20" fillId="16" borderId="46" xfId="0" applyNumberFormat="1" applyFont="1" applyFill="1" applyBorder="1" applyAlignment="1">
      <alignment horizontal="left" vertical="center"/>
    </xf>
    <xf numFmtId="171" fontId="20" fillId="16" borderId="20" xfId="0" applyNumberFormat="1" applyFont="1" applyFill="1" applyBorder="1" applyAlignment="1">
      <alignment horizontal="left" vertical="center"/>
    </xf>
    <xf numFmtId="171" fontId="20" fillId="16" borderId="18" xfId="0" applyNumberFormat="1" applyFont="1" applyFill="1" applyBorder="1" applyAlignment="1">
      <alignment horizontal="left" vertical="center"/>
    </xf>
    <xf numFmtId="171" fontId="20" fillId="16" borderId="7" xfId="0" applyNumberFormat="1" applyFont="1" applyFill="1" applyBorder="1" applyAlignment="1">
      <alignment horizontal="left" vertical="center"/>
    </xf>
    <xf numFmtId="171" fontId="20" fillId="16" borderId="0" xfId="0" applyNumberFormat="1" applyFont="1" applyFill="1" applyAlignment="1">
      <alignment horizontal="left" vertical="center"/>
    </xf>
    <xf numFmtId="171" fontId="20" fillId="16" borderId="8" xfId="0" applyNumberFormat="1" applyFont="1" applyFill="1" applyBorder="1" applyAlignment="1">
      <alignment horizontal="left" vertical="center"/>
    </xf>
    <xf numFmtId="171" fontId="0" fillId="0" borderId="37" xfId="0" applyNumberFormat="1" applyBorder="1" applyAlignment="1">
      <alignment horizontal="center" wrapText="1"/>
    </xf>
    <xf numFmtId="171" fontId="21" fillId="7" borderId="0" xfId="0" applyNumberFormat="1" applyFont="1" applyFill="1" applyAlignment="1">
      <alignment horizontal="center"/>
    </xf>
    <xf numFmtId="171" fontId="21" fillId="7" borderId="32" xfId="0" applyNumberFormat="1" applyFont="1" applyFill="1" applyBorder="1" applyAlignment="1">
      <alignment horizontal="center"/>
    </xf>
    <xf numFmtId="171" fontId="2" fillId="15" borderId="38" xfId="0" applyNumberFormat="1" applyFont="1" applyFill="1" applyBorder="1" applyAlignment="1">
      <alignment horizontal="center" vertical="center"/>
    </xf>
    <xf numFmtId="171" fontId="2" fillId="15" borderId="39" xfId="0" applyNumberFormat="1" applyFont="1" applyFill="1" applyBorder="1" applyAlignment="1">
      <alignment horizontal="center" vertical="center"/>
    </xf>
    <xf numFmtId="171" fontId="21" fillId="7" borderId="20" xfId="0" applyNumberFormat="1" applyFont="1" applyFill="1" applyBorder="1" applyAlignment="1">
      <alignment horizontal="center"/>
    </xf>
    <xf numFmtId="171" fontId="21" fillId="7" borderId="43" xfId="0" applyNumberFormat="1" applyFont="1" applyFill="1" applyBorder="1" applyAlignment="1">
      <alignment horizontal="center"/>
    </xf>
    <xf numFmtId="171" fontId="0" fillId="7" borderId="0" xfId="0" applyNumberFormat="1" applyFill="1" applyAlignment="1">
      <alignment horizontal="center"/>
    </xf>
    <xf numFmtId="171" fontId="0" fillId="7" borderId="32" xfId="0" applyNumberFormat="1" applyFill="1" applyBorder="1" applyAlignment="1">
      <alignment horizontal="center"/>
    </xf>
    <xf numFmtId="171" fontId="0" fillId="7" borderId="43" xfId="0" applyNumberFormat="1" applyFill="1" applyBorder="1" applyAlignment="1">
      <alignment horizontal="center"/>
    </xf>
    <xf numFmtId="171" fontId="0" fillId="7" borderId="45" xfId="0" applyNumberFormat="1" applyFill="1" applyBorder="1" applyAlignment="1">
      <alignment horizontal="center"/>
    </xf>
    <xf numFmtId="171" fontId="0" fillId="7" borderId="20" xfId="0" applyNumberFormat="1" applyFill="1" applyBorder="1" applyAlignment="1">
      <alignment horizontal="center"/>
    </xf>
    <xf numFmtId="171" fontId="2" fillId="15" borderId="43" xfId="0" applyNumberFormat="1" applyFont="1" applyFill="1" applyBorder="1" applyAlignment="1">
      <alignment horizontal="center" vertical="center"/>
    </xf>
    <xf numFmtId="171" fontId="2" fillId="15" borderId="0" xfId="0" applyNumberFormat="1" applyFont="1" applyFill="1" applyAlignment="1">
      <alignment horizontal="center" vertical="center"/>
    </xf>
    <xf numFmtId="171" fontId="2" fillId="15" borderId="44" xfId="0" applyNumberFormat="1" applyFont="1" applyFill="1" applyBorder="1" applyAlignment="1">
      <alignment horizontal="center" vertical="center"/>
    </xf>
    <xf numFmtId="171" fontId="21" fillId="8" borderId="43" xfId="0" applyNumberFormat="1" applyFont="1" applyFill="1" applyBorder="1" applyAlignment="1">
      <alignment horizontal="center"/>
    </xf>
    <xf numFmtId="171" fontId="21" fillId="8" borderId="32" xfId="0" applyNumberFormat="1" applyFont="1" applyFill="1" applyBorder="1" applyAlignment="1">
      <alignment horizontal="center"/>
    </xf>
    <xf numFmtId="171" fontId="21" fillId="8" borderId="0" xfId="0" applyNumberFormat="1" applyFont="1" applyFill="1" applyAlignment="1">
      <alignment horizontal="center"/>
    </xf>
    <xf numFmtId="171" fontId="21" fillId="8" borderId="45" xfId="0" applyNumberFormat="1" applyFont="1" applyFill="1" applyBorder="1" applyAlignment="1">
      <alignment horizontal="center"/>
    </xf>
    <xf numFmtId="171" fontId="21" fillId="8" borderId="20" xfId="0" applyNumberFormat="1" applyFont="1" applyFill="1" applyBorder="1" applyAlignment="1">
      <alignment horizontal="center"/>
    </xf>
    <xf numFmtId="0" fontId="3" fillId="17" borderId="1" xfId="0" applyFont="1" applyFill="1" applyBorder="1" applyAlignment="1">
      <alignment horizontal="center" vertical="center"/>
    </xf>
    <xf numFmtId="0" fontId="3" fillId="17" borderId="2" xfId="0" applyFont="1" applyFill="1" applyBorder="1" applyAlignment="1">
      <alignment horizontal="center" vertical="center"/>
    </xf>
    <xf numFmtId="0" fontId="3" fillId="17" borderId="3" xfId="0" applyFont="1" applyFill="1" applyBorder="1" applyAlignment="1">
      <alignment horizontal="center" vertical="center"/>
    </xf>
    <xf numFmtId="0" fontId="20" fillId="16" borderId="7" xfId="0" applyFont="1" applyFill="1" applyBorder="1" applyAlignment="1">
      <alignment horizontal="left" vertical="center"/>
    </xf>
    <xf numFmtId="0" fontId="20" fillId="16" borderId="0" xfId="0" applyFont="1" applyFill="1" applyAlignment="1">
      <alignment horizontal="left" vertical="center"/>
    </xf>
    <xf numFmtId="0" fontId="20" fillId="16" borderId="8" xfId="0" applyFont="1" applyFill="1" applyBorder="1" applyAlignment="1">
      <alignment horizontal="left" vertical="center"/>
    </xf>
    <xf numFmtId="0" fontId="0" fillId="0" borderId="37" xfId="0" applyBorder="1" applyAlignment="1">
      <alignment horizontal="center" wrapText="1"/>
    </xf>
    <xf numFmtId="0" fontId="2" fillId="15" borderId="38" xfId="0" applyFont="1" applyFill="1" applyBorder="1" applyAlignment="1">
      <alignment horizontal="center" vertical="center"/>
    </xf>
    <xf numFmtId="0" fontId="2" fillId="15" borderId="39" xfId="0" applyFont="1" applyFill="1" applyBorder="1" applyAlignment="1">
      <alignment horizontal="center" vertical="center"/>
    </xf>
    <xf numFmtId="0" fontId="20" fillId="16" borderId="46" xfId="0" applyFont="1" applyFill="1" applyBorder="1" applyAlignment="1">
      <alignment horizontal="left" vertical="center"/>
    </xf>
    <xf numFmtId="0" fontId="20" fillId="16" borderId="20" xfId="0" applyFont="1" applyFill="1" applyBorder="1" applyAlignment="1">
      <alignment horizontal="left" vertical="center"/>
    </xf>
    <xf numFmtId="0" fontId="20" fillId="16" borderId="18" xfId="0" applyFont="1" applyFill="1" applyBorder="1" applyAlignment="1">
      <alignment horizontal="left" vertical="center"/>
    </xf>
    <xf numFmtId="0" fontId="0" fillId="0" borderId="63" xfId="0" applyBorder="1" applyAlignment="1">
      <alignment horizontal="center" wrapText="1"/>
    </xf>
    <xf numFmtId="0" fontId="0" fillId="0" borderId="64" xfId="0" applyBorder="1" applyAlignment="1">
      <alignment horizontal="center" wrapText="1"/>
    </xf>
    <xf numFmtId="0" fontId="2" fillId="15" borderId="50" xfId="0" applyFont="1" applyFill="1" applyBorder="1" applyAlignment="1">
      <alignment horizontal="center" vertical="center"/>
    </xf>
    <xf numFmtId="0" fontId="2" fillId="15" borderId="51" xfId="0" applyFont="1" applyFill="1" applyBorder="1" applyAlignment="1">
      <alignment horizontal="center" vertical="center"/>
    </xf>
    <xf numFmtId="0" fontId="2" fillId="15" borderId="49" xfId="0" applyFont="1" applyFill="1" applyBorder="1" applyAlignment="1">
      <alignment horizontal="center" vertical="center"/>
    </xf>
    <xf numFmtId="0" fontId="2" fillId="15" borderId="62" xfId="0" applyFont="1" applyFill="1" applyBorder="1" applyAlignment="1">
      <alignment horizontal="center" vertical="center"/>
    </xf>
    <xf numFmtId="168" fontId="21" fillId="7" borderId="0" xfId="0" applyNumberFormat="1" applyFont="1" applyFill="1" applyAlignment="1">
      <alignment horizontal="center"/>
    </xf>
    <xf numFmtId="168" fontId="21" fillId="7" borderId="20" xfId="0" applyNumberFormat="1" applyFont="1" applyFill="1" applyBorder="1" applyAlignment="1">
      <alignment horizontal="center"/>
    </xf>
    <xf numFmtId="0" fontId="2" fillId="15" borderId="43" xfId="0" applyFont="1" applyFill="1" applyBorder="1" applyAlignment="1">
      <alignment horizontal="center" vertical="center"/>
    </xf>
    <xf numFmtId="0" fontId="2" fillId="15" borderId="0" xfId="0" applyFont="1" applyFill="1" applyAlignment="1">
      <alignment horizontal="center" vertical="center"/>
    </xf>
    <xf numFmtId="0" fontId="2" fillId="15" borderId="44" xfId="0" applyFont="1" applyFill="1" applyBorder="1" applyAlignment="1">
      <alignment horizontal="center" vertical="center"/>
    </xf>
    <xf numFmtId="168" fontId="21" fillId="8" borderId="43" xfId="0" applyNumberFormat="1" applyFont="1" applyFill="1" applyBorder="1" applyAlignment="1">
      <alignment horizontal="center"/>
    </xf>
    <xf numFmtId="168" fontId="21" fillId="8" borderId="32" xfId="0" applyNumberFormat="1" applyFont="1" applyFill="1" applyBorder="1" applyAlignment="1">
      <alignment horizontal="center"/>
    </xf>
    <xf numFmtId="168" fontId="21" fillId="8" borderId="0" xfId="0" applyNumberFormat="1" applyFont="1" applyFill="1" applyAlignment="1">
      <alignment horizontal="center"/>
    </xf>
    <xf numFmtId="168" fontId="21" fillId="8" borderId="45" xfId="0" applyNumberFormat="1" applyFont="1" applyFill="1" applyBorder="1" applyAlignment="1">
      <alignment horizontal="center"/>
    </xf>
    <xf numFmtId="168" fontId="21" fillId="8" borderId="20" xfId="0" applyNumberFormat="1" applyFont="1" applyFill="1" applyBorder="1" applyAlignment="1">
      <alignment horizontal="center"/>
    </xf>
    <xf numFmtId="168" fontId="21" fillId="7" borderId="32" xfId="0" applyNumberFormat="1" applyFont="1" applyFill="1" applyBorder="1" applyAlignment="1">
      <alignment horizontal="center"/>
    </xf>
    <xf numFmtId="168" fontId="21" fillId="7" borderId="43" xfId="0" applyNumberFormat="1" applyFont="1" applyFill="1" applyBorder="1" applyAlignment="1">
      <alignment horizontal="center"/>
    </xf>
    <xf numFmtId="0" fontId="0" fillId="7" borderId="0" xfId="0" applyFill="1" applyAlignment="1">
      <alignment horizontal="center"/>
    </xf>
    <xf numFmtId="0" fontId="0" fillId="7" borderId="32" xfId="0" applyFill="1" applyBorder="1" applyAlignment="1">
      <alignment horizontal="center"/>
    </xf>
    <xf numFmtId="0" fontId="0" fillId="7" borderId="43" xfId="0" applyFill="1" applyBorder="1" applyAlignment="1">
      <alignment horizontal="center"/>
    </xf>
    <xf numFmtId="0" fontId="0" fillId="7" borderId="45" xfId="0" applyFill="1" applyBorder="1" applyAlignment="1">
      <alignment horizontal="center"/>
    </xf>
    <xf numFmtId="0" fontId="0" fillId="7" borderId="20" xfId="0" applyFill="1" applyBorder="1" applyAlignment="1">
      <alignment horizontal="center"/>
    </xf>
    <xf numFmtId="168" fontId="0" fillId="9" borderId="48" xfId="5" applyNumberFormat="1" applyFont="1" applyFill="1" applyBorder="1" applyAlignment="1" applyProtection="1">
      <alignment horizontal="center"/>
    </xf>
    <xf numFmtId="168" fontId="0" fillId="9" borderId="47" xfId="5" applyNumberFormat="1" applyFont="1" applyFill="1" applyBorder="1" applyAlignment="1" applyProtection="1">
      <alignment horizontal="center"/>
    </xf>
    <xf numFmtId="168" fontId="0" fillId="9" borderId="52" xfId="5" applyNumberFormat="1" applyFont="1" applyFill="1" applyBorder="1" applyAlignment="1" applyProtection="1">
      <alignment horizontal="center"/>
    </xf>
    <xf numFmtId="0" fontId="0" fillId="0" borderId="0" xfId="0" applyAlignment="1">
      <alignment wrapText="1"/>
    </xf>
    <xf numFmtId="0" fontId="3" fillId="17" borderId="7" xfId="0" applyFont="1" applyFill="1" applyBorder="1" applyAlignment="1">
      <alignment horizontal="center" vertical="center"/>
    </xf>
    <xf numFmtId="0" fontId="3" fillId="17" borderId="0" xfId="0" applyFont="1" applyFill="1" applyAlignment="1">
      <alignment horizontal="center" vertical="center"/>
    </xf>
    <xf numFmtId="168" fontId="2" fillId="0" borderId="43" xfId="5" applyNumberFormat="1" applyFont="1" applyFill="1" applyBorder="1" applyAlignment="1" applyProtection="1">
      <alignment horizontal="center"/>
    </xf>
    <xf numFmtId="168" fontId="2" fillId="0" borderId="0" xfId="5" applyNumberFormat="1" applyFont="1" applyFill="1" applyBorder="1" applyAlignment="1" applyProtection="1">
      <alignment horizontal="center"/>
    </xf>
  </cellXfs>
  <cellStyles count="6">
    <cellStyle name="Comma 2" xfId="4" xr:uid="{4F9146A9-7E34-4412-ABA6-25C92D74DDC3}"/>
    <cellStyle name="Currency" xfId="1" builtinId="4"/>
    <cellStyle name="Currency 2" xfId="3" xr:uid="{00000000-0005-0000-0000-000000000000}"/>
    <cellStyle name="Currency 2 2" xfId="5" xr:uid="{1F427A04-5FAA-46A4-88E4-E419BA88AA05}"/>
    <cellStyle name="Normal" xfId="0" builtinId="0"/>
    <cellStyle name="Percent" xfId="2" builtinId="5"/>
  </cellStyles>
  <dxfs count="27">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numFmt numFmtId="1"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8" formatCode="&quot;$&quot;#,##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8" formatCode="&quot;$&quot;#,##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8" formatCode="&quot;$&quot;#,##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8" formatCode="&quot;$&quot;#,##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8" formatCode="&quot;$&quot;#,##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8" formatCode="&quot;$&quot;#,##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8" formatCode="&quot;$&quot;#,##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8" formatCode="&quot;$&quot;#,##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8" formatCode="&quot;$&quot;#,##0.00"/>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2" defaultPivotStyle="PivotStyleLight16"/>
  <colors>
    <mruColors>
      <color rgb="FFD4DEFC"/>
      <color rgb="FFDAE5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VLOOKUP1!F4" lockText="1" noThreeD="1"/>
</file>

<file path=xl/ctrlProps/ctrlProp100.xml><?xml version="1.0" encoding="utf-8"?>
<formControlPr xmlns="http://schemas.microsoft.com/office/spreadsheetml/2009/9/main" objectType="Radio" checked="Checked" firstButton="1" fmlaLink="VLOOKUP3!E17"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fmlaLink="VLOOKUP3!D4" lockText="1" noThreeD="1"/>
</file>

<file path=xl/ctrlProps/ctrlProp107.xml><?xml version="1.0" encoding="utf-8"?>
<formControlPr xmlns="http://schemas.microsoft.com/office/spreadsheetml/2009/9/main" objectType="CheckBox" fmlaLink="VLOOKUP3!B9" lockText="1" noThreeD="1"/>
</file>

<file path=xl/ctrlProps/ctrlProp108.xml><?xml version="1.0" encoding="utf-8"?>
<formControlPr xmlns="http://schemas.microsoft.com/office/spreadsheetml/2009/9/main" objectType="CheckBox" fmlaLink="VLOOKUP3!F6"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VLOOKUP1!F5"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VLOOKUP1!J4"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VLOOKUP1!J5"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Radio" checked="Checked" firstButton="1"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CheckBox" fmlaLink="VLOOKUP1!J6"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checked="Checked"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checked="Checked"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checked="Checked"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Radio" checked="Checked" firstButton="1"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checked="Checked" lockText="1" noThreeD="1"/>
</file>

<file path=xl/ctrlProps/ctrlProp185.xml><?xml version="1.0" encoding="utf-8"?>
<formControlPr xmlns="http://schemas.microsoft.com/office/spreadsheetml/2009/9/main" objectType="CheckBox" checked="Checked"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checked="Checked"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Radio" checked="Checked" firstButton="1"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VLOOKUP1!D5"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fmlaLink="VLOOKUP1!D6"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checked="Checked"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fmlaLink="VLOOKUP1!B16"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fmlaLink="VLOOKUP1!B17"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Radio" checked="Checked" firstButton="1"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fmlaLink="VLOOKUP1!B18"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fmlaLink="VLOOKUP1!B19" lockText="1" noThreeD="1"/>
</file>

<file path=xl/ctrlProps/ctrlProp250.xml><?xml version="1.0" encoding="utf-8"?>
<formControlPr xmlns="http://schemas.microsoft.com/office/spreadsheetml/2009/9/main" objectType="CheckBox" checked="Checked"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checked="Checked"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fmlaLink="VLOOKUP1!B20"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fmlaLink="VLOOKUP1!B21" lockText="1" noThreeD="1"/>
</file>

<file path=xl/ctrlProps/ctrlProp270.xml><?xml version="1.0" encoding="utf-8"?>
<formControlPr xmlns="http://schemas.microsoft.com/office/spreadsheetml/2009/9/main" objectType="Radio" checked="Checked" firstButton="1"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checked="Checked" lockText="1" noThreeD="1"/>
</file>

<file path=xl/ctrlProps/ctrlProp276.xml><?xml version="1.0" encoding="utf-8"?>
<formControlPr xmlns="http://schemas.microsoft.com/office/spreadsheetml/2009/9/main" objectType="CheckBox" checked="Checked"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Radio" checked="Checked" firstButton="1" fmlaLink="VLOOKUP1!E17"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fmlaLink="VLOOKUP1!D4" lockText="1" noThreeD="1"/>
</file>

<file path=xl/ctrlProps/ctrlProp35.xml><?xml version="1.0" encoding="utf-8"?>
<formControlPr xmlns="http://schemas.microsoft.com/office/spreadsheetml/2009/9/main" objectType="CheckBox" fmlaLink="VLOOKUP1!B9" lockText="1" noThreeD="1"/>
</file>

<file path=xl/ctrlProps/ctrlProp36.xml><?xml version="1.0" encoding="utf-8"?>
<formControlPr xmlns="http://schemas.microsoft.com/office/spreadsheetml/2009/9/main" objectType="CheckBox" fmlaLink="VLOOKUP1!F6"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VLOOKUP1!B4" lockText="1" noThreeD="1"/>
</file>

<file path=xl/ctrlProps/ctrlProp40.xml><?xml version="1.0" encoding="utf-8"?>
<formControlPr xmlns="http://schemas.microsoft.com/office/spreadsheetml/2009/9/main" objectType="CheckBox" fmlaLink="VLOOKUP2!B4" lockText="1" noThreeD="1"/>
</file>

<file path=xl/ctrlProps/ctrlProp41.xml><?xml version="1.0" encoding="utf-8"?>
<formControlPr xmlns="http://schemas.microsoft.com/office/spreadsheetml/2009/9/main" objectType="CheckBox" fmlaLink="VLOOKUP2!B5" lockText="1" noThreeD="1"/>
</file>

<file path=xl/ctrlProps/ctrlProp42.xml><?xml version="1.0" encoding="utf-8"?>
<formControlPr xmlns="http://schemas.microsoft.com/office/spreadsheetml/2009/9/main" objectType="CheckBox" fmlaLink="VLOOKUP2!B6" lockText="1" noThreeD="1"/>
</file>

<file path=xl/ctrlProps/ctrlProp43.xml><?xml version="1.0" encoding="utf-8"?>
<formControlPr xmlns="http://schemas.microsoft.com/office/spreadsheetml/2009/9/main" objectType="CheckBox" fmlaLink="VLOOKUP2!B7" lockText="1" noThreeD="1"/>
</file>

<file path=xl/ctrlProps/ctrlProp44.xml><?xml version="1.0" encoding="utf-8"?>
<formControlPr xmlns="http://schemas.microsoft.com/office/spreadsheetml/2009/9/main" objectType="CheckBox" fmlaLink="VLOOKUP2!B8" lockText="1" noThreeD="1"/>
</file>

<file path=xl/ctrlProps/ctrlProp45.xml><?xml version="1.0" encoding="utf-8"?>
<formControlPr xmlns="http://schemas.microsoft.com/office/spreadsheetml/2009/9/main" objectType="CheckBox" fmlaLink="VLOOKUP2!B10" lockText="1" noThreeD="1"/>
</file>

<file path=xl/ctrlProps/ctrlProp46.xml><?xml version="1.0" encoding="utf-8"?>
<formControlPr xmlns="http://schemas.microsoft.com/office/spreadsheetml/2009/9/main" objectType="CheckBox" fmlaLink="VLOOKUP2!F4" lockText="1" noThreeD="1"/>
</file>

<file path=xl/ctrlProps/ctrlProp47.xml><?xml version="1.0" encoding="utf-8"?>
<formControlPr xmlns="http://schemas.microsoft.com/office/spreadsheetml/2009/9/main" objectType="CheckBox" fmlaLink="VLOOKUP2!F5" lockText="1" noThreeD="1"/>
</file>

<file path=xl/ctrlProps/ctrlProp48.xml><?xml version="1.0" encoding="utf-8"?>
<formControlPr xmlns="http://schemas.microsoft.com/office/spreadsheetml/2009/9/main" objectType="CheckBox" fmlaLink="VLOOKUP2!J4" lockText="1" noThreeD="1"/>
</file>

<file path=xl/ctrlProps/ctrlProp49.xml><?xml version="1.0" encoding="utf-8"?>
<formControlPr xmlns="http://schemas.microsoft.com/office/spreadsheetml/2009/9/main" objectType="CheckBox" fmlaLink="VLOOKUP2!J5" lockText="1" noThreeD="1"/>
</file>

<file path=xl/ctrlProps/ctrlProp5.xml><?xml version="1.0" encoding="utf-8"?>
<formControlPr xmlns="http://schemas.microsoft.com/office/spreadsheetml/2009/9/main" objectType="CheckBox" fmlaLink="VLOOKUP1!B5" lockText="1" noThreeD="1"/>
</file>

<file path=xl/ctrlProps/ctrlProp50.xml><?xml version="1.0" encoding="utf-8"?>
<formControlPr xmlns="http://schemas.microsoft.com/office/spreadsheetml/2009/9/main" objectType="CheckBox" fmlaLink="VLOOKUP2!J6"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fmlaLink="VLOOKUP2!D5" lockText="1" noThreeD="1"/>
</file>

<file path=xl/ctrlProps/ctrlProp57.xml><?xml version="1.0" encoding="utf-8"?>
<formControlPr xmlns="http://schemas.microsoft.com/office/spreadsheetml/2009/9/main" objectType="CheckBox" fmlaLink="VLOOKUP2!D6" lockText="1" noThreeD="1"/>
</file>

<file path=xl/ctrlProps/ctrlProp58.xml><?xml version="1.0" encoding="utf-8"?>
<formControlPr xmlns="http://schemas.microsoft.com/office/spreadsheetml/2009/9/main" objectType="CheckBox" fmlaLink="VLOOKUP2!B16" lockText="1" noThreeD="1"/>
</file>

<file path=xl/ctrlProps/ctrlProp59.xml><?xml version="1.0" encoding="utf-8"?>
<formControlPr xmlns="http://schemas.microsoft.com/office/spreadsheetml/2009/9/main" objectType="CheckBox" fmlaLink="VLOOKUP2!B17" lockText="1" noThreeD="1"/>
</file>

<file path=xl/ctrlProps/ctrlProp6.xml><?xml version="1.0" encoding="utf-8"?>
<formControlPr xmlns="http://schemas.microsoft.com/office/spreadsheetml/2009/9/main" objectType="CheckBox" fmlaLink="VLOOKUP1!B6" lockText="1" noThreeD="1"/>
</file>

<file path=xl/ctrlProps/ctrlProp60.xml><?xml version="1.0" encoding="utf-8"?>
<formControlPr xmlns="http://schemas.microsoft.com/office/spreadsheetml/2009/9/main" objectType="CheckBox" fmlaLink="VLOOKUP2!B18" lockText="1" noThreeD="1"/>
</file>

<file path=xl/ctrlProps/ctrlProp61.xml><?xml version="1.0" encoding="utf-8"?>
<formControlPr xmlns="http://schemas.microsoft.com/office/spreadsheetml/2009/9/main" objectType="CheckBox" fmlaLink="VLOOKUP2!B19" lockText="1" noThreeD="1"/>
</file>

<file path=xl/ctrlProps/ctrlProp62.xml><?xml version="1.0" encoding="utf-8"?>
<formControlPr xmlns="http://schemas.microsoft.com/office/spreadsheetml/2009/9/main" objectType="CheckBox" fmlaLink="VLOOKUP2!B20" lockText="1" noThreeD="1"/>
</file>

<file path=xl/ctrlProps/ctrlProp63.xml><?xml version="1.0" encoding="utf-8"?>
<formControlPr xmlns="http://schemas.microsoft.com/office/spreadsheetml/2009/9/main" objectType="CheckBox" fmlaLink="VLOOKUP2!B21" lockText="1" noThreeD="1"/>
</file>

<file path=xl/ctrlProps/ctrlProp64.xml><?xml version="1.0" encoding="utf-8"?>
<formControlPr xmlns="http://schemas.microsoft.com/office/spreadsheetml/2009/9/main" objectType="Radio" checked="Checked" firstButton="1" fmlaLink="VLOOKUP2!E17"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VLOOKUP1!B7" lockText="1" noThreeD="1"/>
</file>

<file path=xl/ctrlProps/ctrlProp70.xml><?xml version="1.0" encoding="utf-8"?>
<formControlPr xmlns="http://schemas.microsoft.com/office/spreadsheetml/2009/9/main" objectType="CheckBox" fmlaLink="VLOOKUP2!D4" lockText="1" noThreeD="1"/>
</file>

<file path=xl/ctrlProps/ctrlProp71.xml><?xml version="1.0" encoding="utf-8"?>
<formControlPr xmlns="http://schemas.microsoft.com/office/spreadsheetml/2009/9/main" objectType="CheckBox" fmlaLink="VLOOKUP2!B9" lockText="1" noThreeD="1"/>
</file>

<file path=xl/ctrlProps/ctrlProp72.xml><?xml version="1.0" encoding="utf-8"?>
<formControlPr xmlns="http://schemas.microsoft.com/office/spreadsheetml/2009/9/main" objectType="CheckBox" fmlaLink="VLOOKUP2!F6"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fmlaLink="VLOOKUP3!B4" lockText="1" noThreeD="1"/>
</file>

<file path=xl/ctrlProps/ctrlProp77.xml><?xml version="1.0" encoding="utf-8"?>
<formControlPr xmlns="http://schemas.microsoft.com/office/spreadsheetml/2009/9/main" objectType="CheckBox" fmlaLink="VLOOKUP3!B5" lockText="1" noThreeD="1"/>
</file>

<file path=xl/ctrlProps/ctrlProp78.xml><?xml version="1.0" encoding="utf-8"?>
<formControlPr xmlns="http://schemas.microsoft.com/office/spreadsheetml/2009/9/main" objectType="CheckBox" fmlaLink="VLOOKUP3!B6" lockText="1" noThreeD="1"/>
</file>

<file path=xl/ctrlProps/ctrlProp79.xml><?xml version="1.0" encoding="utf-8"?>
<formControlPr xmlns="http://schemas.microsoft.com/office/spreadsheetml/2009/9/main" objectType="CheckBox" fmlaLink="VLOOKUP3!B7" lockText="1" noThreeD="1"/>
</file>

<file path=xl/ctrlProps/ctrlProp8.xml><?xml version="1.0" encoding="utf-8"?>
<formControlPr xmlns="http://schemas.microsoft.com/office/spreadsheetml/2009/9/main" objectType="CheckBox" fmlaLink="VLOOKUP1!B8" lockText="1" noThreeD="1"/>
</file>

<file path=xl/ctrlProps/ctrlProp80.xml><?xml version="1.0" encoding="utf-8"?>
<formControlPr xmlns="http://schemas.microsoft.com/office/spreadsheetml/2009/9/main" objectType="CheckBox" fmlaLink="VLOOKUP3!B8" lockText="1" noThreeD="1"/>
</file>

<file path=xl/ctrlProps/ctrlProp81.xml><?xml version="1.0" encoding="utf-8"?>
<formControlPr xmlns="http://schemas.microsoft.com/office/spreadsheetml/2009/9/main" objectType="CheckBox" fmlaLink="VLOOKUP3!B10" lockText="1" noThreeD="1"/>
</file>

<file path=xl/ctrlProps/ctrlProp82.xml><?xml version="1.0" encoding="utf-8"?>
<formControlPr xmlns="http://schemas.microsoft.com/office/spreadsheetml/2009/9/main" objectType="CheckBox" fmlaLink="VLOOKUP3!F4" lockText="1" noThreeD="1"/>
</file>

<file path=xl/ctrlProps/ctrlProp83.xml><?xml version="1.0" encoding="utf-8"?>
<formControlPr xmlns="http://schemas.microsoft.com/office/spreadsheetml/2009/9/main" objectType="CheckBox" fmlaLink="VLOOKUP3!F5" lockText="1" noThreeD="1"/>
</file>

<file path=xl/ctrlProps/ctrlProp84.xml><?xml version="1.0" encoding="utf-8"?>
<formControlPr xmlns="http://schemas.microsoft.com/office/spreadsheetml/2009/9/main" objectType="CheckBox" fmlaLink="VLOOKUP3!J4" lockText="1" noThreeD="1"/>
</file>

<file path=xl/ctrlProps/ctrlProp85.xml><?xml version="1.0" encoding="utf-8"?>
<formControlPr xmlns="http://schemas.microsoft.com/office/spreadsheetml/2009/9/main" objectType="CheckBox" fmlaLink="VLOOKUP3!J5" lockText="1" noThreeD="1"/>
</file>

<file path=xl/ctrlProps/ctrlProp86.xml><?xml version="1.0" encoding="utf-8"?>
<formControlPr xmlns="http://schemas.microsoft.com/office/spreadsheetml/2009/9/main" objectType="CheckBox" checked="Checked" fmlaLink="VLOOKUP3!J6"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VLOOKUP1!B10"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fmlaLink="VLOOKUP3!D5" lockText="1" noThreeD="1"/>
</file>

<file path=xl/ctrlProps/ctrlProp93.xml><?xml version="1.0" encoding="utf-8"?>
<formControlPr xmlns="http://schemas.microsoft.com/office/spreadsheetml/2009/9/main" objectType="CheckBox" fmlaLink="VLOOKUP3!D6" lockText="1" noThreeD="1"/>
</file>

<file path=xl/ctrlProps/ctrlProp94.xml><?xml version="1.0" encoding="utf-8"?>
<formControlPr xmlns="http://schemas.microsoft.com/office/spreadsheetml/2009/9/main" objectType="CheckBox" fmlaLink="VLOOKUP3!B16" lockText="1" noThreeD="1"/>
</file>

<file path=xl/ctrlProps/ctrlProp95.xml><?xml version="1.0" encoding="utf-8"?>
<formControlPr xmlns="http://schemas.microsoft.com/office/spreadsheetml/2009/9/main" objectType="CheckBox" fmlaLink="VLOOKUP3!B17" lockText="1" noThreeD="1"/>
</file>

<file path=xl/ctrlProps/ctrlProp96.xml><?xml version="1.0" encoding="utf-8"?>
<formControlPr xmlns="http://schemas.microsoft.com/office/spreadsheetml/2009/9/main" objectType="CheckBox" fmlaLink="VLOOKUP3!B18" lockText="1" noThreeD="1"/>
</file>

<file path=xl/ctrlProps/ctrlProp97.xml><?xml version="1.0" encoding="utf-8"?>
<formControlPr xmlns="http://schemas.microsoft.com/office/spreadsheetml/2009/9/main" objectType="CheckBox" fmlaLink="VLOOKUP3!B19" lockText="1" noThreeD="1"/>
</file>

<file path=xl/ctrlProps/ctrlProp98.xml><?xml version="1.0" encoding="utf-8"?>
<formControlPr xmlns="http://schemas.microsoft.com/office/spreadsheetml/2009/9/main" objectType="CheckBox" fmlaLink="VLOOKUP3!B20" lockText="1" noThreeD="1"/>
</file>

<file path=xl/ctrlProps/ctrlProp99.xml><?xml version="1.0" encoding="utf-8"?>
<formControlPr xmlns="http://schemas.microsoft.com/office/spreadsheetml/2009/9/main" objectType="CheckBox" fmlaLink="VLOOKUP3!B2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31750</xdr:colOff>
          <xdr:row>2</xdr:row>
          <xdr:rowOff>184150</xdr:rowOff>
        </xdr:from>
        <xdr:to>
          <xdr:col>1</xdr:col>
          <xdr:colOff>946150</xdr:colOff>
          <xdr:row>4</xdr:row>
          <xdr:rowOff>12700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0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nouveau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1022350</xdr:colOff>
          <xdr:row>2</xdr:row>
          <xdr:rowOff>184150</xdr:rowOff>
        </xdr:from>
        <xdr:to>
          <xdr:col>2</xdr:col>
          <xdr:colOff>749300</xdr:colOff>
          <xdr:row>4</xdr:row>
          <xdr:rowOff>12700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0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vérification annuelle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1250950</xdr:colOff>
          <xdr:row>2</xdr:row>
          <xdr:rowOff>184150</xdr:rowOff>
        </xdr:from>
        <xdr:to>
          <xdr:col>3</xdr:col>
          <xdr:colOff>1079500</xdr:colOff>
          <xdr:row>4</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0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en cours d'année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12</xdr:row>
          <xdr:rowOff>177800</xdr:rowOff>
        </xdr:from>
        <xdr:to>
          <xdr:col>1</xdr:col>
          <xdr:colOff>946150</xdr:colOff>
          <xdr:row>14</xdr:row>
          <xdr:rowOff>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0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studio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1212850</xdr:colOff>
          <xdr:row>12</xdr:row>
          <xdr:rowOff>177800</xdr:rowOff>
        </xdr:from>
        <xdr:to>
          <xdr:col>2</xdr:col>
          <xdr:colOff>622300</xdr:colOff>
          <xdr:row>14</xdr:row>
          <xdr:rowOff>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0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1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889000</xdr:colOff>
          <xdr:row>12</xdr:row>
          <xdr:rowOff>177800</xdr:rowOff>
        </xdr:from>
        <xdr:to>
          <xdr:col>3</xdr:col>
          <xdr:colOff>508000</xdr:colOff>
          <xdr:row>14</xdr:row>
          <xdr:rowOff>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0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2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774700</xdr:colOff>
          <xdr:row>12</xdr:row>
          <xdr:rowOff>177800</xdr:rowOff>
        </xdr:from>
        <xdr:to>
          <xdr:col>4</xdr:col>
          <xdr:colOff>114300</xdr:colOff>
          <xdr:row>14</xdr:row>
          <xdr:rowOff>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0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3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374650</xdr:colOff>
          <xdr:row>12</xdr:row>
          <xdr:rowOff>177800</xdr:rowOff>
        </xdr:from>
        <xdr:to>
          <xdr:col>4</xdr:col>
          <xdr:colOff>1181100</xdr:colOff>
          <xdr:row>14</xdr:row>
          <xdr:rowOff>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0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4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1193800</xdr:colOff>
          <xdr:row>12</xdr:row>
          <xdr:rowOff>177800</xdr:rowOff>
        </xdr:from>
        <xdr:to>
          <xdr:col>7</xdr:col>
          <xdr:colOff>50800</xdr:colOff>
          <xdr:row>14</xdr:row>
          <xdr:rowOff>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0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 (décrire):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16</xdr:row>
          <xdr:rowOff>184150</xdr:rowOff>
        </xdr:from>
        <xdr:to>
          <xdr:col>1</xdr:col>
          <xdr:colOff>946150</xdr:colOff>
          <xdr:row>18</xdr:row>
          <xdr:rowOff>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0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16</xdr:row>
          <xdr:rowOff>184150</xdr:rowOff>
        </xdr:from>
        <xdr:to>
          <xdr:col>3</xdr:col>
          <xdr:colOff>1371600</xdr:colOff>
          <xdr:row>18</xdr:row>
          <xdr:rowOff>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0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1</xdr:col>
          <xdr:colOff>946150</xdr:colOff>
          <xdr:row>20</xdr:row>
          <xdr:rowOff>12700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0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chauffage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19</xdr:row>
          <xdr:rowOff>0</xdr:rowOff>
        </xdr:from>
        <xdr:to>
          <xdr:col>2</xdr:col>
          <xdr:colOff>946150</xdr:colOff>
          <xdr:row>20</xdr:row>
          <xdr:rowOff>12700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0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eau chaude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19</xdr:row>
          <xdr:rowOff>0</xdr:rowOff>
        </xdr:from>
        <xdr:to>
          <xdr:col>3</xdr:col>
          <xdr:colOff>946150</xdr:colOff>
          <xdr:row>20</xdr:row>
          <xdr:rowOff>12700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0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0</xdr:rowOff>
        </xdr:from>
        <xdr:to>
          <xdr:col>1</xdr:col>
          <xdr:colOff>946150</xdr:colOff>
          <xdr:row>22</xdr:row>
          <xdr:rowOff>12700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0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câble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xdr:row>
          <xdr:rowOff>0</xdr:rowOff>
        </xdr:from>
        <xdr:to>
          <xdr:col>2</xdr:col>
          <xdr:colOff>946150</xdr:colOff>
          <xdr:row>22</xdr:row>
          <xdr:rowOff>12700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0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internet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21</xdr:row>
          <xdr:rowOff>0</xdr:rowOff>
        </xdr:from>
        <xdr:to>
          <xdr:col>3</xdr:col>
          <xdr:colOff>1098550</xdr:colOff>
          <xdr:row>22</xdr:row>
          <xdr:rowOff>31750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0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stationnement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0</xdr:rowOff>
        </xdr:from>
        <xdr:to>
          <xdr:col>4</xdr:col>
          <xdr:colOff>946150</xdr:colOff>
          <xdr:row>22</xdr:row>
          <xdr:rowOff>12700</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0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appareils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xdr:row>
          <xdr:rowOff>0</xdr:rowOff>
        </xdr:from>
        <xdr:to>
          <xdr:col>5</xdr:col>
          <xdr:colOff>1041400</xdr:colOff>
          <xdr:row>21</xdr:row>
          <xdr:rowOff>177800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0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air conditionné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1066800</xdr:colOff>
          <xdr:row>19</xdr:row>
          <xdr:rowOff>0</xdr:rowOff>
        </xdr:from>
        <xdr:to>
          <xdr:col>6</xdr:col>
          <xdr:colOff>717550</xdr:colOff>
          <xdr:row>20</xdr:row>
          <xdr:rowOff>12700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0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mazout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19</xdr:row>
          <xdr:rowOff>0</xdr:rowOff>
        </xdr:from>
        <xdr:to>
          <xdr:col>7</xdr:col>
          <xdr:colOff>920750</xdr:colOff>
          <xdr:row>20</xdr:row>
          <xdr:rowOff>12700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0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65</xdr:row>
          <xdr:rowOff>0</xdr:rowOff>
        </xdr:from>
        <xdr:to>
          <xdr:col>2</xdr:col>
          <xdr:colOff>946150</xdr:colOff>
          <xdr:row>66</xdr:row>
          <xdr:rowOff>12700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0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66</xdr:row>
          <xdr:rowOff>0</xdr:rowOff>
        </xdr:from>
        <xdr:to>
          <xdr:col>3</xdr:col>
          <xdr:colOff>12700</xdr:colOff>
          <xdr:row>66</xdr:row>
          <xdr:rowOff>152400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0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égout et 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64</xdr:row>
          <xdr:rowOff>165100</xdr:rowOff>
        </xdr:from>
        <xdr:to>
          <xdr:col>4</xdr:col>
          <xdr:colOff>12700</xdr:colOff>
          <xdr:row>66</xdr:row>
          <xdr:rowOff>12700</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0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poubelle et recyclage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66</xdr:row>
          <xdr:rowOff>0</xdr:rowOff>
        </xdr:from>
        <xdr:to>
          <xdr:col>3</xdr:col>
          <xdr:colOff>946150</xdr:colOff>
          <xdr:row>66</xdr:row>
          <xdr:rowOff>203200</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0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assurance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65</xdr:row>
          <xdr:rowOff>31750</xdr:rowOff>
        </xdr:from>
        <xdr:to>
          <xdr:col>6</xdr:col>
          <xdr:colOff>673100</xdr:colOff>
          <xdr:row>66</xdr:row>
          <xdr:rowOff>50800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0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téléphone (si nécessaire pour l'entrée ou la sécurité)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66</xdr:row>
          <xdr:rowOff>12700</xdr:rowOff>
        </xdr:from>
        <xdr:to>
          <xdr:col>5</xdr:col>
          <xdr:colOff>419100</xdr:colOff>
          <xdr:row>66</xdr:row>
          <xdr:rowOff>241300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0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buanderie (# de personnes)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65</xdr:row>
          <xdr:rowOff>127000</xdr:rowOff>
        </xdr:from>
        <xdr:to>
          <xdr:col>5</xdr:col>
          <xdr:colOff>749300</xdr:colOff>
          <xdr:row>66</xdr:row>
          <xdr:rowOff>298450</xdr:rowOff>
        </xdr:to>
        <xdr:sp macro="" textlink="">
          <xdr:nvSpPr>
            <xdr:cNvPr id="18460" name="Option Button 28" hidden="1">
              <a:extLst>
                <a:ext uri="{63B3BB69-23CF-44E3-9099-C40C66FF867C}">
                  <a14:compatExt spid="_x0000_s18460"/>
                </a:ext>
                <a:ext uri="{FF2B5EF4-FFF2-40B4-BE49-F238E27FC236}">
                  <a16:creationId xmlns:a16="http://schemas.microsoft.com/office/drawing/2014/main" id="{00000000-0008-0000-00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723900</xdr:colOff>
          <xdr:row>65</xdr:row>
          <xdr:rowOff>127000</xdr:rowOff>
        </xdr:from>
        <xdr:to>
          <xdr:col>5</xdr:col>
          <xdr:colOff>1028700</xdr:colOff>
          <xdr:row>66</xdr:row>
          <xdr:rowOff>298450</xdr:rowOff>
        </xdr:to>
        <xdr:sp macro="" textlink="">
          <xdr:nvSpPr>
            <xdr:cNvPr id="18461" name="Option Button 29" hidden="1">
              <a:extLst>
                <a:ext uri="{63B3BB69-23CF-44E3-9099-C40C66FF867C}">
                  <a14:compatExt spid="_x0000_s18461"/>
                </a:ext>
                <a:ext uri="{FF2B5EF4-FFF2-40B4-BE49-F238E27FC236}">
                  <a16:creationId xmlns:a16="http://schemas.microsoft.com/office/drawing/2014/main" id="{00000000-0008-0000-00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1016000</xdr:colOff>
          <xdr:row>65</xdr:row>
          <xdr:rowOff>139700</xdr:rowOff>
        </xdr:from>
        <xdr:to>
          <xdr:col>6</xdr:col>
          <xdr:colOff>0</xdr:colOff>
          <xdr:row>66</xdr:row>
          <xdr:rowOff>298450</xdr:rowOff>
        </xdr:to>
        <xdr:sp macro="" textlink="">
          <xdr:nvSpPr>
            <xdr:cNvPr id="18462" name="Option Button 30" hidden="1">
              <a:extLst>
                <a:ext uri="{63B3BB69-23CF-44E3-9099-C40C66FF867C}">
                  <a14:compatExt spid="_x0000_s18462"/>
                </a:ext>
                <a:ext uri="{FF2B5EF4-FFF2-40B4-BE49-F238E27FC236}">
                  <a16:creationId xmlns:a16="http://schemas.microsoft.com/office/drawing/2014/main" id="{00000000-0008-0000-00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65</xdr:row>
          <xdr:rowOff>127000</xdr:rowOff>
        </xdr:from>
        <xdr:to>
          <xdr:col>6</xdr:col>
          <xdr:colOff>368300</xdr:colOff>
          <xdr:row>66</xdr:row>
          <xdr:rowOff>298450</xdr:rowOff>
        </xdr:to>
        <xdr:sp macro="" textlink="">
          <xdr:nvSpPr>
            <xdr:cNvPr id="18463" name="Option Button 31" hidden="1">
              <a:extLst>
                <a:ext uri="{63B3BB69-23CF-44E3-9099-C40C66FF867C}">
                  <a14:compatExt spid="_x0000_s18463"/>
                </a:ext>
                <a:ext uri="{FF2B5EF4-FFF2-40B4-BE49-F238E27FC236}">
                  <a16:creationId xmlns:a16="http://schemas.microsoft.com/office/drawing/2014/main" id="{00000000-0008-0000-00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xdr:row>
          <xdr:rowOff>0</xdr:rowOff>
        </xdr:from>
        <xdr:to>
          <xdr:col>5</xdr:col>
          <xdr:colOff>946150</xdr:colOff>
          <xdr:row>18</xdr:row>
          <xdr:rowOff>12700</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0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17</xdr:row>
          <xdr:rowOff>0</xdr:rowOff>
        </xdr:from>
        <xdr:to>
          <xdr:col>6</xdr:col>
          <xdr:colOff>946150</xdr:colOff>
          <xdr:row>18</xdr:row>
          <xdr:rowOff>12700</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0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19</xdr:row>
          <xdr:rowOff>0</xdr:rowOff>
        </xdr:from>
        <xdr:to>
          <xdr:col>5</xdr:col>
          <xdr:colOff>723900</xdr:colOff>
          <xdr:row>19</xdr:row>
          <xdr:rowOff>165100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0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gaz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xdr:row>
          <xdr:rowOff>177800</xdr:rowOff>
        </xdr:from>
        <xdr:to>
          <xdr:col>5</xdr:col>
          <xdr:colOff>927100</xdr:colOff>
          <xdr:row>14</xdr:row>
          <xdr:rowOff>0</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0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5+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1358900</xdr:colOff>
          <xdr:row>16</xdr:row>
          <xdr:rowOff>184150</xdr:rowOff>
        </xdr:from>
        <xdr:to>
          <xdr:col>3</xdr:col>
          <xdr:colOff>254000</xdr:colOff>
          <xdr:row>18</xdr:row>
          <xdr:rowOff>12700</xdr:rowOff>
        </xdr:to>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000-00002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maison détachée</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6</xdr:col>
      <xdr:colOff>542925</xdr:colOff>
      <xdr:row>8</xdr:row>
      <xdr:rowOff>123825</xdr:rowOff>
    </xdr:from>
    <xdr:to>
      <xdr:col>11</xdr:col>
      <xdr:colOff>485775</xdr:colOff>
      <xdr:row>21</xdr:row>
      <xdr:rowOff>95250</xdr:rowOff>
    </xdr:to>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6362700" y="1647825"/>
          <a:ext cx="3562350" cy="2257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Note that</a:t>
          </a:r>
          <a:r>
            <a:rPr lang="en-CA" sz="1100" baseline="0"/>
            <a:t> some cells have values that change based on the information selected by the user:</a:t>
          </a:r>
        </a:p>
        <a:p>
          <a:r>
            <a:rPr lang="en-CA" sz="1100" baseline="0"/>
            <a:t>- C10: 5+ bedroom (</a:t>
          </a:r>
          <a:r>
            <a:rPr lang="en-CA" sz="1100" baseline="0">
              <a:solidFill>
                <a:schemeClr val="dk1"/>
              </a:solidFill>
              <a:effectLst/>
              <a:latin typeface="+mn-lt"/>
              <a:ea typeface="+mn-ea"/>
              <a:cs typeface="+mn-cs"/>
            </a:rPr>
            <a:t>BC, ON, PE and YT only</a:t>
          </a:r>
          <a:r>
            <a:rPr lang="en-CA" sz="1100" baseline="0"/>
            <a:t>) or 4+ bedroom</a:t>
          </a:r>
        </a:p>
        <a:p>
          <a:r>
            <a:rPr lang="en-CA" sz="1100" baseline="0"/>
            <a:t>- E5: Oil (QC only) or Gas</a:t>
          </a:r>
        </a:p>
        <a:p>
          <a:r>
            <a:rPr lang="en-CA" sz="1100" baseline="0"/>
            <a:t>- G6: SDH (PE only) or Other</a:t>
          </a:r>
        </a:p>
        <a:p>
          <a:endParaRPr lang="en-CA" sz="1100" baseline="0"/>
        </a:p>
        <a:p>
          <a:r>
            <a:rPr lang="en-CA" sz="1100" baseline="0"/>
            <a:t>This is because they have values that only apply to certain provinces.  To ensure that the code is valid even if a non-applicable value is selected, the value changes to an eligible value. For example, if a SDH is selected for a QC account, the assigned value is "Other" and the utilities will reflect this.</a:t>
          </a:r>
          <a:endParaRPr lang="en-CA"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542925</xdr:colOff>
      <xdr:row>8</xdr:row>
      <xdr:rowOff>123825</xdr:rowOff>
    </xdr:from>
    <xdr:to>
      <xdr:col>11</xdr:col>
      <xdr:colOff>485775</xdr:colOff>
      <xdr:row>21</xdr:row>
      <xdr:rowOff>95250</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6362700" y="1647825"/>
          <a:ext cx="3562350" cy="2257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Note that</a:t>
          </a:r>
          <a:r>
            <a:rPr lang="en-CA" sz="1100" baseline="0"/>
            <a:t> some cells have values that change based on the information selected by the user:</a:t>
          </a:r>
        </a:p>
        <a:p>
          <a:r>
            <a:rPr lang="en-CA" sz="1100" baseline="0"/>
            <a:t>- C10: 5+ bedroom (</a:t>
          </a:r>
          <a:r>
            <a:rPr lang="en-CA" sz="1100" baseline="0">
              <a:solidFill>
                <a:schemeClr val="dk1"/>
              </a:solidFill>
              <a:effectLst/>
              <a:latin typeface="+mn-lt"/>
              <a:ea typeface="+mn-ea"/>
              <a:cs typeface="+mn-cs"/>
            </a:rPr>
            <a:t>BC, ON, PE and YT only</a:t>
          </a:r>
          <a:r>
            <a:rPr lang="en-CA" sz="1100" baseline="0"/>
            <a:t>) or 4+ bedroom</a:t>
          </a:r>
        </a:p>
        <a:p>
          <a:r>
            <a:rPr lang="en-CA" sz="1100" baseline="0"/>
            <a:t>- E5: Oil (QC only) or Gas</a:t>
          </a:r>
        </a:p>
        <a:p>
          <a:r>
            <a:rPr lang="en-CA" sz="1100" baseline="0"/>
            <a:t>- G6: SDH (PE only) or Other</a:t>
          </a:r>
        </a:p>
        <a:p>
          <a:endParaRPr lang="en-CA" sz="1100" baseline="0"/>
        </a:p>
        <a:p>
          <a:r>
            <a:rPr lang="en-CA" sz="1100" baseline="0"/>
            <a:t>This is because they have values that only apply to certain provinces.  To ensure that the code is valid even if a non-applicable value is selected, the value changes to an eligible value. For example, if a SDH is selected for a QC account, the assigned value is "Other" and the utilities will reflect this.</a:t>
          </a:r>
          <a:endParaRPr lang="en-CA"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31750</xdr:colOff>
          <xdr:row>2</xdr:row>
          <xdr:rowOff>184150</xdr:rowOff>
        </xdr:from>
        <xdr:to>
          <xdr:col>1</xdr:col>
          <xdr:colOff>946150</xdr:colOff>
          <xdr:row>4</xdr:row>
          <xdr:rowOff>12700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1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nouveau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1022350</xdr:colOff>
          <xdr:row>2</xdr:row>
          <xdr:rowOff>184150</xdr:rowOff>
        </xdr:from>
        <xdr:to>
          <xdr:col>2</xdr:col>
          <xdr:colOff>749300</xdr:colOff>
          <xdr:row>4</xdr:row>
          <xdr:rowOff>12700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1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vérification annuelle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1250950</xdr:colOff>
          <xdr:row>2</xdr:row>
          <xdr:rowOff>184150</xdr:rowOff>
        </xdr:from>
        <xdr:to>
          <xdr:col>3</xdr:col>
          <xdr:colOff>1079500</xdr:colOff>
          <xdr:row>4</xdr:row>
          <xdr:rowOff>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1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en cours d'année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12</xdr:row>
          <xdr:rowOff>177800</xdr:rowOff>
        </xdr:from>
        <xdr:to>
          <xdr:col>1</xdr:col>
          <xdr:colOff>946150</xdr:colOff>
          <xdr:row>14</xdr:row>
          <xdr:rowOff>0</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00000000-0008-0000-01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studio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1212850</xdr:colOff>
          <xdr:row>12</xdr:row>
          <xdr:rowOff>177800</xdr:rowOff>
        </xdr:from>
        <xdr:to>
          <xdr:col>2</xdr:col>
          <xdr:colOff>622300</xdr:colOff>
          <xdr:row>14</xdr:row>
          <xdr:rowOff>0</xdr:rowOff>
        </xdr:to>
        <xdr:sp macro="" textlink="">
          <xdr:nvSpPr>
            <xdr:cNvPr id="35845" name="Check Box 5" hidden="1">
              <a:extLst>
                <a:ext uri="{63B3BB69-23CF-44E3-9099-C40C66FF867C}">
                  <a14:compatExt spid="_x0000_s35845"/>
                </a:ext>
                <a:ext uri="{FF2B5EF4-FFF2-40B4-BE49-F238E27FC236}">
                  <a16:creationId xmlns:a16="http://schemas.microsoft.com/office/drawing/2014/main" id="{00000000-0008-0000-01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1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889000</xdr:colOff>
          <xdr:row>12</xdr:row>
          <xdr:rowOff>177800</xdr:rowOff>
        </xdr:from>
        <xdr:to>
          <xdr:col>3</xdr:col>
          <xdr:colOff>508000</xdr:colOff>
          <xdr:row>14</xdr:row>
          <xdr:rowOff>0</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1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2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774700</xdr:colOff>
          <xdr:row>12</xdr:row>
          <xdr:rowOff>177800</xdr:rowOff>
        </xdr:from>
        <xdr:to>
          <xdr:col>4</xdr:col>
          <xdr:colOff>127000</xdr:colOff>
          <xdr:row>14</xdr:row>
          <xdr:rowOff>0</xdr:rowOff>
        </xdr:to>
        <xdr:sp macro="" textlink="">
          <xdr:nvSpPr>
            <xdr:cNvPr id="35847" name="Check Box 7" hidden="1">
              <a:extLst>
                <a:ext uri="{63B3BB69-23CF-44E3-9099-C40C66FF867C}">
                  <a14:compatExt spid="_x0000_s35847"/>
                </a:ext>
                <a:ext uri="{FF2B5EF4-FFF2-40B4-BE49-F238E27FC236}">
                  <a16:creationId xmlns:a16="http://schemas.microsoft.com/office/drawing/2014/main" id="{00000000-0008-0000-01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3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374650</xdr:colOff>
          <xdr:row>12</xdr:row>
          <xdr:rowOff>177800</xdr:rowOff>
        </xdr:from>
        <xdr:to>
          <xdr:col>4</xdr:col>
          <xdr:colOff>1181100</xdr:colOff>
          <xdr:row>14</xdr:row>
          <xdr:rowOff>0</xdr:rowOff>
        </xdr:to>
        <xdr:sp macro="" textlink="">
          <xdr:nvSpPr>
            <xdr:cNvPr id="35848" name="Check Box 8" hidden="1">
              <a:extLst>
                <a:ext uri="{63B3BB69-23CF-44E3-9099-C40C66FF867C}">
                  <a14:compatExt spid="_x0000_s35848"/>
                </a:ext>
                <a:ext uri="{FF2B5EF4-FFF2-40B4-BE49-F238E27FC236}">
                  <a16:creationId xmlns:a16="http://schemas.microsoft.com/office/drawing/2014/main" id="{00000000-0008-0000-01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4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1193800</xdr:colOff>
          <xdr:row>12</xdr:row>
          <xdr:rowOff>177800</xdr:rowOff>
        </xdr:from>
        <xdr:to>
          <xdr:col>7</xdr:col>
          <xdr:colOff>50800</xdr:colOff>
          <xdr:row>14</xdr:row>
          <xdr:rowOff>0</xdr:rowOff>
        </xdr:to>
        <xdr:sp macro="" textlink="">
          <xdr:nvSpPr>
            <xdr:cNvPr id="35849" name="Check Box 9" hidden="1">
              <a:extLst>
                <a:ext uri="{63B3BB69-23CF-44E3-9099-C40C66FF867C}">
                  <a14:compatExt spid="_x0000_s35849"/>
                </a:ext>
                <a:ext uri="{FF2B5EF4-FFF2-40B4-BE49-F238E27FC236}">
                  <a16:creationId xmlns:a16="http://schemas.microsoft.com/office/drawing/2014/main" id="{00000000-0008-0000-01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 (décrire):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16</xdr:row>
          <xdr:rowOff>184150</xdr:rowOff>
        </xdr:from>
        <xdr:to>
          <xdr:col>1</xdr:col>
          <xdr:colOff>946150</xdr:colOff>
          <xdr:row>18</xdr:row>
          <xdr:rowOff>0</xdr:rowOff>
        </xdr:to>
        <xdr:sp macro="" textlink="">
          <xdr:nvSpPr>
            <xdr:cNvPr id="35850" name="Check Box 10" hidden="1">
              <a:extLst>
                <a:ext uri="{63B3BB69-23CF-44E3-9099-C40C66FF867C}">
                  <a14:compatExt spid="_x0000_s35850"/>
                </a:ext>
                <a:ext uri="{FF2B5EF4-FFF2-40B4-BE49-F238E27FC236}">
                  <a16:creationId xmlns:a16="http://schemas.microsoft.com/office/drawing/2014/main" id="{00000000-0008-0000-01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16</xdr:row>
          <xdr:rowOff>184150</xdr:rowOff>
        </xdr:from>
        <xdr:to>
          <xdr:col>3</xdr:col>
          <xdr:colOff>1371600</xdr:colOff>
          <xdr:row>18</xdr:row>
          <xdr:rowOff>0</xdr:rowOff>
        </xdr:to>
        <xdr:sp macro="" textlink="">
          <xdr:nvSpPr>
            <xdr:cNvPr id="35851" name="Check Box 11" hidden="1">
              <a:extLst>
                <a:ext uri="{63B3BB69-23CF-44E3-9099-C40C66FF867C}">
                  <a14:compatExt spid="_x0000_s35851"/>
                </a:ext>
                <a:ext uri="{FF2B5EF4-FFF2-40B4-BE49-F238E27FC236}">
                  <a16:creationId xmlns:a16="http://schemas.microsoft.com/office/drawing/2014/main" id="{00000000-0008-0000-01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1</xdr:col>
          <xdr:colOff>946150</xdr:colOff>
          <xdr:row>20</xdr:row>
          <xdr:rowOff>12700</xdr:rowOff>
        </xdr:to>
        <xdr:sp macro="" textlink="">
          <xdr:nvSpPr>
            <xdr:cNvPr id="35852" name="Check Box 12" hidden="1">
              <a:extLst>
                <a:ext uri="{63B3BB69-23CF-44E3-9099-C40C66FF867C}">
                  <a14:compatExt spid="_x0000_s35852"/>
                </a:ext>
                <a:ext uri="{FF2B5EF4-FFF2-40B4-BE49-F238E27FC236}">
                  <a16:creationId xmlns:a16="http://schemas.microsoft.com/office/drawing/2014/main" id="{00000000-0008-0000-01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chauffage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19</xdr:row>
          <xdr:rowOff>0</xdr:rowOff>
        </xdr:from>
        <xdr:to>
          <xdr:col>2</xdr:col>
          <xdr:colOff>946150</xdr:colOff>
          <xdr:row>20</xdr:row>
          <xdr:rowOff>12700</xdr:rowOff>
        </xdr:to>
        <xdr:sp macro="" textlink="">
          <xdr:nvSpPr>
            <xdr:cNvPr id="35853" name="Check Box 13" hidden="1">
              <a:extLst>
                <a:ext uri="{63B3BB69-23CF-44E3-9099-C40C66FF867C}">
                  <a14:compatExt spid="_x0000_s35853"/>
                </a:ext>
                <a:ext uri="{FF2B5EF4-FFF2-40B4-BE49-F238E27FC236}">
                  <a16:creationId xmlns:a16="http://schemas.microsoft.com/office/drawing/2014/main" id="{00000000-0008-0000-01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eau chaude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19</xdr:row>
          <xdr:rowOff>0</xdr:rowOff>
        </xdr:from>
        <xdr:to>
          <xdr:col>3</xdr:col>
          <xdr:colOff>946150</xdr:colOff>
          <xdr:row>20</xdr:row>
          <xdr:rowOff>12700</xdr:rowOff>
        </xdr:to>
        <xdr:sp macro="" textlink="">
          <xdr:nvSpPr>
            <xdr:cNvPr id="35854" name="Check Box 14" hidden="1">
              <a:extLst>
                <a:ext uri="{63B3BB69-23CF-44E3-9099-C40C66FF867C}">
                  <a14:compatExt spid="_x0000_s35854"/>
                </a:ext>
                <a:ext uri="{FF2B5EF4-FFF2-40B4-BE49-F238E27FC236}">
                  <a16:creationId xmlns:a16="http://schemas.microsoft.com/office/drawing/2014/main" id="{00000000-0008-0000-01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0</xdr:rowOff>
        </xdr:from>
        <xdr:to>
          <xdr:col>1</xdr:col>
          <xdr:colOff>946150</xdr:colOff>
          <xdr:row>22</xdr:row>
          <xdr:rowOff>12700</xdr:rowOff>
        </xdr:to>
        <xdr:sp macro="" textlink="">
          <xdr:nvSpPr>
            <xdr:cNvPr id="35855" name="Check Box 15" hidden="1">
              <a:extLst>
                <a:ext uri="{63B3BB69-23CF-44E3-9099-C40C66FF867C}">
                  <a14:compatExt spid="_x0000_s35855"/>
                </a:ext>
                <a:ext uri="{FF2B5EF4-FFF2-40B4-BE49-F238E27FC236}">
                  <a16:creationId xmlns:a16="http://schemas.microsoft.com/office/drawing/2014/main" id="{00000000-0008-0000-01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câble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xdr:row>
          <xdr:rowOff>0</xdr:rowOff>
        </xdr:from>
        <xdr:to>
          <xdr:col>2</xdr:col>
          <xdr:colOff>946150</xdr:colOff>
          <xdr:row>22</xdr:row>
          <xdr:rowOff>12700</xdr:rowOff>
        </xdr:to>
        <xdr:sp macro="" textlink="">
          <xdr:nvSpPr>
            <xdr:cNvPr id="35856" name="Check Box 16" hidden="1">
              <a:extLst>
                <a:ext uri="{63B3BB69-23CF-44E3-9099-C40C66FF867C}">
                  <a14:compatExt spid="_x0000_s35856"/>
                </a:ext>
                <a:ext uri="{FF2B5EF4-FFF2-40B4-BE49-F238E27FC236}">
                  <a16:creationId xmlns:a16="http://schemas.microsoft.com/office/drawing/2014/main" id="{00000000-0008-0000-01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internet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21</xdr:row>
          <xdr:rowOff>0</xdr:rowOff>
        </xdr:from>
        <xdr:to>
          <xdr:col>3</xdr:col>
          <xdr:colOff>1098550</xdr:colOff>
          <xdr:row>22</xdr:row>
          <xdr:rowOff>31750</xdr:rowOff>
        </xdr:to>
        <xdr:sp macro="" textlink="">
          <xdr:nvSpPr>
            <xdr:cNvPr id="35857" name="Check Box 17" hidden="1">
              <a:extLst>
                <a:ext uri="{63B3BB69-23CF-44E3-9099-C40C66FF867C}">
                  <a14:compatExt spid="_x0000_s35857"/>
                </a:ext>
                <a:ext uri="{FF2B5EF4-FFF2-40B4-BE49-F238E27FC236}">
                  <a16:creationId xmlns:a16="http://schemas.microsoft.com/office/drawing/2014/main" id="{00000000-0008-0000-01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stationnement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0</xdr:rowOff>
        </xdr:from>
        <xdr:to>
          <xdr:col>4</xdr:col>
          <xdr:colOff>946150</xdr:colOff>
          <xdr:row>22</xdr:row>
          <xdr:rowOff>12700</xdr:rowOff>
        </xdr:to>
        <xdr:sp macro="" textlink="">
          <xdr:nvSpPr>
            <xdr:cNvPr id="35858" name="Check Box 18" hidden="1">
              <a:extLst>
                <a:ext uri="{63B3BB69-23CF-44E3-9099-C40C66FF867C}">
                  <a14:compatExt spid="_x0000_s35858"/>
                </a:ext>
                <a:ext uri="{FF2B5EF4-FFF2-40B4-BE49-F238E27FC236}">
                  <a16:creationId xmlns:a16="http://schemas.microsoft.com/office/drawing/2014/main" id="{00000000-0008-0000-01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appareils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xdr:row>
          <xdr:rowOff>0</xdr:rowOff>
        </xdr:from>
        <xdr:to>
          <xdr:col>5</xdr:col>
          <xdr:colOff>1041400</xdr:colOff>
          <xdr:row>21</xdr:row>
          <xdr:rowOff>177800</xdr:rowOff>
        </xdr:to>
        <xdr:sp macro="" textlink="">
          <xdr:nvSpPr>
            <xdr:cNvPr id="35859" name="Check Box 19" hidden="1">
              <a:extLst>
                <a:ext uri="{63B3BB69-23CF-44E3-9099-C40C66FF867C}">
                  <a14:compatExt spid="_x0000_s35859"/>
                </a:ext>
                <a:ext uri="{FF2B5EF4-FFF2-40B4-BE49-F238E27FC236}">
                  <a16:creationId xmlns:a16="http://schemas.microsoft.com/office/drawing/2014/main" id="{00000000-0008-0000-01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air conditionné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1066800</xdr:colOff>
          <xdr:row>19</xdr:row>
          <xdr:rowOff>0</xdr:rowOff>
        </xdr:from>
        <xdr:to>
          <xdr:col>6</xdr:col>
          <xdr:colOff>717550</xdr:colOff>
          <xdr:row>20</xdr:row>
          <xdr:rowOff>12700</xdr:rowOff>
        </xdr:to>
        <xdr:sp macro="" textlink="">
          <xdr:nvSpPr>
            <xdr:cNvPr id="35860" name="Check Box 20" hidden="1">
              <a:extLst>
                <a:ext uri="{63B3BB69-23CF-44E3-9099-C40C66FF867C}">
                  <a14:compatExt spid="_x0000_s35860"/>
                </a:ext>
                <a:ext uri="{FF2B5EF4-FFF2-40B4-BE49-F238E27FC236}">
                  <a16:creationId xmlns:a16="http://schemas.microsoft.com/office/drawing/2014/main" id="{00000000-0008-0000-01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mazout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19</xdr:row>
          <xdr:rowOff>0</xdr:rowOff>
        </xdr:from>
        <xdr:to>
          <xdr:col>7</xdr:col>
          <xdr:colOff>920750</xdr:colOff>
          <xdr:row>20</xdr:row>
          <xdr:rowOff>12700</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00000000-0008-0000-01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65</xdr:row>
          <xdr:rowOff>0</xdr:rowOff>
        </xdr:from>
        <xdr:to>
          <xdr:col>2</xdr:col>
          <xdr:colOff>946150</xdr:colOff>
          <xdr:row>66</xdr:row>
          <xdr:rowOff>12700</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00000000-0008-0000-01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66</xdr:row>
          <xdr:rowOff>0</xdr:rowOff>
        </xdr:from>
        <xdr:to>
          <xdr:col>3</xdr:col>
          <xdr:colOff>12700</xdr:colOff>
          <xdr:row>66</xdr:row>
          <xdr:rowOff>152400</xdr:rowOff>
        </xdr:to>
        <xdr:sp macro="" textlink="">
          <xdr:nvSpPr>
            <xdr:cNvPr id="35863" name="Check Box 23" hidden="1">
              <a:extLst>
                <a:ext uri="{63B3BB69-23CF-44E3-9099-C40C66FF867C}">
                  <a14:compatExt spid="_x0000_s35863"/>
                </a:ext>
                <a:ext uri="{FF2B5EF4-FFF2-40B4-BE49-F238E27FC236}">
                  <a16:creationId xmlns:a16="http://schemas.microsoft.com/office/drawing/2014/main" id="{00000000-0008-0000-01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égout et 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64</xdr:row>
          <xdr:rowOff>165100</xdr:rowOff>
        </xdr:from>
        <xdr:to>
          <xdr:col>4</xdr:col>
          <xdr:colOff>12700</xdr:colOff>
          <xdr:row>66</xdr:row>
          <xdr:rowOff>12700</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00000000-0008-0000-01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poubelle et recyclage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66</xdr:row>
          <xdr:rowOff>0</xdr:rowOff>
        </xdr:from>
        <xdr:to>
          <xdr:col>3</xdr:col>
          <xdr:colOff>946150</xdr:colOff>
          <xdr:row>66</xdr:row>
          <xdr:rowOff>203200</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00000000-0008-0000-0100-00001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assurance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65</xdr:row>
          <xdr:rowOff>31750</xdr:rowOff>
        </xdr:from>
        <xdr:to>
          <xdr:col>6</xdr:col>
          <xdr:colOff>673100</xdr:colOff>
          <xdr:row>66</xdr:row>
          <xdr:rowOff>50800</xdr:rowOff>
        </xdr:to>
        <xdr:sp macro="" textlink="">
          <xdr:nvSpPr>
            <xdr:cNvPr id="35866" name="Check Box 26" hidden="1">
              <a:extLst>
                <a:ext uri="{63B3BB69-23CF-44E3-9099-C40C66FF867C}">
                  <a14:compatExt spid="_x0000_s35866"/>
                </a:ext>
                <a:ext uri="{FF2B5EF4-FFF2-40B4-BE49-F238E27FC236}">
                  <a16:creationId xmlns:a16="http://schemas.microsoft.com/office/drawing/2014/main" id="{00000000-0008-0000-0100-00001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téléphone (si nécessaire pour l'entrée ou la sécurité)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66</xdr:row>
          <xdr:rowOff>12700</xdr:rowOff>
        </xdr:from>
        <xdr:to>
          <xdr:col>5</xdr:col>
          <xdr:colOff>419100</xdr:colOff>
          <xdr:row>66</xdr:row>
          <xdr:rowOff>241300</xdr:rowOff>
        </xdr:to>
        <xdr:sp macro="" textlink="">
          <xdr:nvSpPr>
            <xdr:cNvPr id="35867" name="Check Box 27" hidden="1">
              <a:extLst>
                <a:ext uri="{63B3BB69-23CF-44E3-9099-C40C66FF867C}">
                  <a14:compatExt spid="_x0000_s35867"/>
                </a:ext>
                <a:ext uri="{FF2B5EF4-FFF2-40B4-BE49-F238E27FC236}">
                  <a16:creationId xmlns:a16="http://schemas.microsoft.com/office/drawing/2014/main" id="{00000000-0008-0000-0100-00001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buanderie (# de personnes)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65</xdr:row>
          <xdr:rowOff>127000</xdr:rowOff>
        </xdr:from>
        <xdr:to>
          <xdr:col>5</xdr:col>
          <xdr:colOff>749300</xdr:colOff>
          <xdr:row>66</xdr:row>
          <xdr:rowOff>298450</xdr:rowOff>
        </xdr:to>
        <xdr:sp macro="" textlink="">
          <xdr:nvSpPr>
            <xdr:cNvPr id="35868" name="Option Button 28" hidden="1">
              <a:extLst>
                <a:ext uri="{63B3BB69-23CF-44E3-9099-C40C66FF867C}">
                  <a14:compatExt spid="_x0000_s35868"/>
                </a:ext>
                <a:ext uri="{FF2B5EF4-FFF2-40B4-BE49-F238E27FC236}">
                  <a16:creationId xmlns:a16="http://schemas.microsoft.com/office/drawing/2014/main" id="{00000000-0008-0000-0100-00001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723900</xdr:colOff>
          <xdr:row>65</xdr:row>
          <xdr:rowOff>127000</xdr:rowOff>
        </xdr:from>
        <xdr:to>
          <xdr:col>5</xdr:col>
          <xdr:colOff>1028700</xdr:colOff>
          <xdr:row>66</xdr:row>
          <xdr:rowOff>298450</xdr:rowOff>
        </xdr:to>
        <xdr:sp macro="" textlink="">
          <xdr:nvSpPr>
            <xdr:cNvPr id="35869" name="Option Button 29" hidden="1">
              <a:extLst>
                <a:ext uri="{63B3BB69-23CF-44E3-9099-C40C66FF867C}">
                  <a14:compatExt spid="_x0000_s35869"/>
                </a:ext>
                <a:ext uri="{FF2B5EF4-FFF2-40B4-BE49-F238E27FC236}">
                  <a16:creationId xmlns:a16="http://schemas.microsoft.com/office/drawing/2014/main" id="{00000000-0008-0000-0100-00001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1016000</xdr:colOff>
          <xdr:row>65</xdr:row>
          <xdr:rowOff>139700</xdr:rowOff>
        </xdr:from>
        <xdr:to>
          <xdr:col>6</xdr:col>
          <xdr:colOff>0</xdr:colOff>
          <xdr:row>66</xdr:row>
          <xdr:rowOff>298450</xdr:rowOff>
        </xdr:to>
        <xdr:sp macro="" textlink="">
          <xdr:nvSpPr>
            <xdr:cNvPr id="35870" name="Option Button 30" hidden="1">
              <a:extLst>
                <a:ext uri="{63B3BB69-23CF-44E3-9099-C40C66FF867C}">
                  <a14:compatExt spid="_x0000_s35870"/>
                </a:ext>
                <a:ext uri="{FF2B5EF4-FFF2-40B4-BE49-F238E27FC236}">
                  <a16:creationId xmlns:a16="http://schemas.microsoft.com/office/drawing/2014/main" id="{00000000-0008-0000-0100-00001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65</xdr:row>
          <xdr:rowOff>127000</xdr:rowOff>
        </xdr:from>
        <xdr:to>
          <xdr:col>6</xdr:col>
          <xdr:colOff>368300</xdr:colOff>
          <xdr:row>66</xdr:row>
          <xdr:rowOff>298450</xdr:rowOff>
        </xdr:to>
        <xdr:sp macro="" textlink="">
          <xdr:nvSpPr>
            <xdr:cNvPr id="35871" name="Option Button 31" hidden="1">
              <a:extLst>
                <a:ext uri="{63B3BB69-23CF-44E3-9099-C40C66FF867C}">
                  <a14:compatExt spid="_x0000_s35871"/>
                </a:ext>
                <a:ext uri="{FF2B5EF4-FFF2-40B4-BE49-F238E27FC236}">
                  <a16:creationId xmlns:a16="http://schemas.microsoft.com/office/drawing/2014/main" id="{00000000-0008-0000-0100-00001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xdr:row>
          <xdr:rowOff>0</xdr:rowOff>
        </xdr:from>
        <xdr:to>
          <xdr:col>5</xdr:col>
          <xdr:colOff>946150</xdr:colOff>
          <xdr:row>18</xdr:row>
          <xdr:rowOff>12700</xdr:rowOff>
        </xdr:to>
        <xdr:sp macro="" textlink="">
          <xdr:nvSpPr>
            <xdr:cNvPr id="35872" name="Check Box 32" hidden="1">
              <a:extLst>
                <a:ext uri="{63B3BB69-23CF-44E3-9099-C40C66FF867C}">
                  <a14:compatExt spid="_x0000_s35872"/>
                </a:ext>
                <a:ext uri="{FF2B5EF4-FFF2-40B4-BE49-F238E27FC236}">
                  <a16:creationId xmlns:a16="http://schemas.microsoft.com/office/drawing/2014/main" id="{00000000-0008-0000-0100-00002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17</xdr:row>
          <xdr:rowOff>0</xdr:rowOff>
        </xdr:from>
        <xdr:to>
          <xdr:col>6</xdr:col>
          <xdr:colOff>946150</xdr:colOff>
          <xdr:row>18</xdr:row>
          <xdr:rowOff>12700</xdr:rowOff>
        </xdr:to>
        <xdr:sp macro="" textlink="">
          <xdr:nvSpPr>
            <xdr:cNvPr id="35873" name="Check Box 33" hidden="1">
              <a:extLst>
                <a:ext uri="{63B3BB69-23CF-44E3-9099-C40C66FF867C}">
                  <a14:compatExt spid="_x0000_s35873"/>
                </a:ext>
                <a:ext uri="{FF2B5EF4-FFF2-40B4-BE49-F238E27FC236}">
                  <a16:creationId xmlns:a16="http://schemas.microsoft.com/office/drawing/2014/main" id="{00000000-0008-0000-0100-00002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19</xdr:row>
          <xdr:rowOff>0</xdr:rowOff>
        </xdr:from>
        <xdr:to>
          <xdr:col>5</xdr:col>
          <xdr:colOff>723900</xdr:colOff>
          <xdr:row>19</xdr:row>
          <xdr:rowOff>177800</xdr:rowOff>
        </xdr:to>
        <xdr:sp macro="" textlink="">
          <xdr:nvSpPr>
            <xdr:cNvPr id="35874" name="Check Box 34" hidden="1">
              <a:extLst>
                <a:ext uri="{63B3BB69-23CF-44E3-9099-C40C66FF867C}">
                  <a14:compatExt spid="_x0000_s35874"/>
                </a:ext>
                <a:ext uri="{FF2B5EF4-FFF2-40B4-BE49-F238E27FC236}">
                  <a16:creationId xmlns:a16="http://schemas.microsoft.com/office/drawing/2014/main" id="{00000000-0008-0000-0100-00002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gaz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xdr:row>
          <xdr:rowOff>177800</xdr:rowOff>
        </xdr:from>
        <xdr:to>
          <xdr:col>5</xdr:col>
          <xdr:colOff>939800</xdr:colOff>
          <xdr:row>14</xdr:row>
          <xdr:rowOff>0</xdr:rowOff>
        </xdr:to>
        <xdr:sp macro="" textlink="">
          <xdr:nvSpPr>
            <xdr:cNvPr id="35875" name="Check Box 35" hidden="1">
              <a:extLst>
                <a:ext uri="{63B3BB69-23CF-44E3-9099-C40C66FF867C}">
                  <a14:compatExt spid="_x0000_s35875"/>
                </a:ext>
                <a:ext uri="{FF2B5EF4-FFF2-40B4-BE49-F238E27FC236}">
                  <a16:creationId xmlns:a16="http://schemas.microsoft.com/office/drawing/2014/main" id="{00000000-0008-0000-0100-00002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5+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1358900</xdr:colOff>
          <xdr:row>16</xdr:row>
          <xdr:rowOff>184150</xdr:rowOff>
        </xdr:from>
        <xdr:to>
          <xdr:col>3</xdr:col>
          <xdr:colOff>254000</xdr:colOff>
          <xdr:row>18</xdr:row>
          <xdr:rowOff>12700</xdr:rowOff>
        </xdr:to>
        <xdr:sp macro="" textlink="">
          <xdr:nvSpPr>
            <xdr:cNvPr id="35876" name="Check Box 36" hidden="1">
              <a:extLst>
                <a:ext uri="{63B3BB69-23CF-44E3-9099-C40C66FF867C}">
                  <a14:compatExt spid="_x0000_s35876"/>
                </a:ext>
                <a:ext uri="{FF2B5EF4-FFF2-40B4-BE49-F238E27FC236}">
                  <a16:creationId xmlns:a16="http://schemas.microsoft.com/office/drawing/2014/main" id="{00000000-0008-0000-0100-00002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maison détachée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31750</xdr:colOff>
          <xdr:row>2</xdr:row>
          <xdr:rowOff>184150</xdr:rowOff>
        </xdr:from>
        <xdr:to>
          <xdr:col>1</xdr:col>
          <xdr:colOff>946150</xdr:colOff>
          <xdr:row>4</xdr:row>
          <xdr:rowOff>25400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2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nouveau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1022350</xdr:colOff>
          <xdr:row>2</xdr:row>
          <xdr:rowOff>184150</xdr:rowOff>
        </xdr:from>
        <xdr:to>
          <xdr:col>2</xdr:col>
          <xdr:colOff>749300</xdr:colOff>
          <xdr:row>4</xdr:row>
          <xdr:rowOff>25400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2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vérification annuelle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1250950</xdr:colOff>
          <xdr:row>2</xdr:row>
          <xdr:rowOff>184150</xdr:rowOff>
        </xdr:from>
        <xdr:to>
          <xdr:col>3</xdr:col>
          <xdr:colOff>1079500</xdr:colOff>
          <xdr:row>4</xdr:row>
          <xdr:rowOff>0</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02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en cours d'année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12</xdr:row>
          <xdr:rowOff>177800</xdr:rowOff>
        </xdr:from>
        <xdr:to>
          <xdr:col>1</xdr:col>
          <xdr:colOff>946150</xdr:colOff>
          <xdr:row>14</xdr:row>
          <xdr:rowOff>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2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studio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1212850</xdr:colOff>
          <xdr:row>12</xdr:row>
          <xdr:rowOff>177800</xdr:rowOff>
        </xdr:from>
        <xdr:to>
          <xdr:col>2</xdr:col>
          <xdr:colOff>622300</xdr:colOff>
          <xdr:row>14</xdr:row>
          <xdr:rowOff>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2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1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889000</xdr:colOff>
          <xdr:row>12</xdr:row>
          <xdr:rowOff>177800</xdr:rowOff>
        </xdr:from>
        <xdr:to>
          <xdr:col>3</xdr:col>
          <xdr:colOff>508000</xdr:colOff>
          <xdr:row>14</xdr:row>
          <xdr:rowOff>0</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0200-00000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2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774700</xdr:colOff>
          <xdr:row>12</xdr:row>
          <xdr:rowOff>177800</xdr:rowOff>
        </xdr:from>
        <xdr:to>
          <xdr:col>4</xdr:col>
          <xdr:colOff>127000</xdr:colOff>
          <xdr:row>14</xdr:row>
          <xdr:rowOff>0</xdr:rowOff>
        </xdr:to>
        <xdr:sp macro="" textlink="">
          <xdr:nvSpPr>
            <xdr:cNvPr id="36871" name="Check Box 7" hidden="1">
              <a:extLst>
                <a:ext uri="{63B3BB69-23CF-44E3-9099-C40C66FF867C}">
                  <a14:compatExt spid="_x0000_s36871"/>
                </a:ext>
                <a:ext uri="{FF2B5EF4-FFF2-40B4-BE49-F238E27FC236}">
                  <a16:creationId xmlns:a16="http://schemas.microsoft.com/office/drawing/2014/main" id="{00000000-0008-0000-0200-00000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3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374650</xdr:colOff>
          <xdr:row>12</xdr:row>
          <xdr:rowOff>177800</xdr:rowOff>
        </xdr:from>
        <xdr:to>
          <xdr:col>4</xdr:col>
          <xdr:colOff>1181100</xdr:colOff>
          <xdr:row>14</xdr:row>
          <xdr:rowOff>0</xdr:rowOff>
        </xdr:to>
        <xdr:sp macro="" textlink="">
          <xdr:nvSpPr>
            <xdr:cNvPr id="36872" name="Check Box 8" hidden="1">
              <a:extLst>
                <a:ext uri="{63B3BB69-23CF-44E3-9099-C40C66FF867C}">
                  <a14:compatExt spid="_x0000_s36872"/>
                </a:ext>
                <a:ext uri="{FF2B5EF4-FFF2-40B4-BE49-F238E27FC236}">
                  <a16:creationId xmlns:a16="http://schemas.microsoft.com/office/drawing/2014/main" id="{00000000-0008-0000-0200-00000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4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1193800</xdr:colOff>
          <xdr:row>12</xdr:row>
          <xdr:rowOff>177800</xdr:rowOff>
        </xdr:from>
        <xdr:to>
          <xdr:col>7</xdr:col>
          <xdr:colOff>50800</xdr:colOff>
          <xdr:row>14</xdr:row>
          <xdr:rowOff>0</xdr:rowOff>
        </xdr:to>
        <xdr:sp macro="" textlink="">
          <xdr:nvSpPr>
            <xdr:cNvPr id="36873" name="Check Box 9" hidden="1">
              <a:extLst>
                <a:ext uri="{63B3BB69-23CF-44E3-9099-C40C66FF867C}">
                  <a14:compatExt spid="_x0000_s36873"/>
                </a:ext>
                <a:ext uri="{FF2B5EF4-FFF2-40B4-BE49-F238E27FC236}">
                  <a16:creationId xmlns:a16="http://schemas.microsoft.com/office/drawing/2014/main" id="{00000000-0008-0000-0200-00000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 (décrire):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16</xdr:row>
          <xdr:rowOff>184150</xdr:rowOff>
        </xdr:from>
        <xdr:to>
          <xdr:col>1</xdr:col>
          <xdr:colOff>946150</xdr:colOff>
          <xdr:row>18</xdr:row>
          <xdr:rowOff>0</xdr:rowOff>
        </xdr:to>
        <xdr:sp macro="" textlink="">
          <xdr:nvSpPr>
            <xdr:cNvPr id="36874" name="Check Box 10" hidden="1">
              <a:extLst>
                <a:ext uri="{63B3BB69-23CF-44E3-9099-C40C66FF867C}">
                  <a14:compatExt spid="_x0000_s36874"/>
                </a:ext>
                <a:ext uri="{FF2B5EF4-FFF2-40B4-BE49-F238E27FC236}">
                  <a16:creationId xmlns:a16="http://schemas.microsoft.com/office/drawing/2014/main" id="{00000000-0008-0000-0200-00000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16</xdr:row>
          <xdr:rowOff>184150</xdr:rowOff>
        </xdr:from>
        <xdr:to>
          <xdr:col>3</xdr:col>
          <xdr:colOff>1371600</xdr:colOff>
          <xdr:row>18</xdr:row>
          <xdr:rowOff>0</xdr:rowOff>
        </xdr:to>
        <xdr:sp macro="" textlink="">
          <xdr:nvSpPr>
            <xdr:cNvPr id="36875" name="Check Box 11" hidden="1">
              <a:extLst>
                <a:ext uri="{63B3BB69-23CF-44E3-9099-C40C66FF867C}">
                  <a14:compatExt spid="_x0000_s36875"/>
                </a:ext>
                <a:ext uri="{FF2B5EF4-FFF2-40B4-BE49-F238E27FC236}">
                  <a16:creationId xmlns:a16="http://schemas.microsoft.com/office/drawing/2014/main" id="{00000000-0008-0000-0200-00000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1</xdr:col>
          <xdr:colOff>946150</xdr:colOff>
          <xdr:row>20</xdr:row>
          <xdr:rowOff>12700</xdr:rowOff>
        </xdr:to>
        <xdr:sp macro="" textlink="">
          <xdr:nvSpPr>
            <xdr:cNvPr id="36876" name="Check Box 12" hidden="1">
              <a:extLst>
                <a:ext uri="{63B3BB69-23CF-44E3-9099-C40C66FF867C}">
                  <a14:compatExt spid="_x0000_s36876"/>
                </a:ext>
                <a:ext uri="{FF2B5EF4-FFF2-40B4-BE49-F238E27FC236}">
                  <a16:creationId xmlns:a16="http://schemas.microsoft.com/office/drawing/2014/main" id="{00000000-0008-0000-0200-00000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chauffage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19</xdr:row>
          <xdr:rowOff>0</xdr:rowOff>
        </xdr:from>
        <xdr:to>
          <xdr:col>2</xdr:col>
          <xdr:colOff>946150</xdr:colOff>
          <xdr:row>20</xdr:row>
          <xdr:rowOff>12700</xdr:rowOff>
        </xdr:to>
        <xdr:sp macro="" textlink="">
          <xdr:nvSpPr>
            <xdr:cNvPr id="36877" name="Check Box 13" hidden="1">
              <a:extLst>
                <a:ext uri="{63B3BB69-23CF-44E3-9099-C40C66FF867C}">
                  <a14:compatExt spid="_x0000_s36877"/>
                </a:ext>
                <a:ext uri="{FF2B5EF4-FFF2-40B4-BE49-F238E27FC236}">
                  <a16:creationId xmlns:a16="http://schemas.microsoft.com/office/drawing/2014/main" id="{00000000-0008-0000-0200-00000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eau chaude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19</xdr:row>
          <xdr:rowOff>0</xdr:rowOff>
        </xdr:from>
        <xdr:to>
          <xdr:col>3</xdr:col>
          <xdr:colOff>946150</xdr:colOff>
          <xdr:row>20</xdr:row>
          <xdr:rowOff>12700</xdr:rowOff>
        </xdr:to>
        <xdr:sp macro="" textlink="">
          <xdr:nvSpPr>
            <xdr:cNvPr id="36878" name="Check Box 14" hidden="1">
              <a:extLst>
                <a:ext uri="{63B3BB69-23CF-44E3-9099-C40C66FF867C}">
                  <a14:compatExt spid="_x0000_s36878"/>
                </a:ext>
                <a:ext uri="{FF2B5EF4-FFF2-40B4-BE49-F238E27FC236}">
                  <a16:creationId xmlns:a16="http://schemas.microsoft.com/office/drawing/2014/main" id="{00000000-0008-0000-0200-00000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0</xdr:rowOff>
        </xdr:from>
        <xdr:to>
          <xdr:col>1</xdr:col>
          <xdr:colOff>946150</xdr:colOff>
          <xdr:row>22</xdr:row>
          <xdr:rowOff>12700</xdr:rowOff>
        </xdr:to>
        <xdr:sp macro="" textlink="">
          <xdr:nvSpPr>
            <xdr:cNvPr id="36879" name="Check Box 15" hidden="1">
              <a:extLst>
                <a:ext uri="{63B3BB69-23CF-44E3-9099-C40C66FF867C}">
                  <a14:compatExt spid="_x0000_s36879"/>
                </a:ext>
                <a:ext uri="{FF2B5EF4-FFF2-40B4-BE49-F238E27FC236}">
                  <a16:creationId xmlns:a16="http://schemas.microsoft.com/office/drawing/2014/main" id="{00000000-0008-0000-0200-00000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câble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xdr:row>
          <xdr:rowOff>0</xdr:rowOff>
        </xdr:from>
        <xdr:to>
          <xdr:col>2</xdr:col>
          <xdr:colOff>946150</xdr:colOff>
          <xdr:row>22</xdr:row>
          <xdr:rowOff>12700</xdr:rowOff>
        </xdr:to>
        <xdr:sp macro="" textlink="">
          <xdr:nvSpPr>
            <xdr:cNvPr id="36880" name="Check Box 16" hidden="1">
              <a:extLst>
                <a:ext uri="{63B3BB69-23CF-44E3-9099-C40C66FF867C}">
                  <a14:compatExt spid="_x0000_s36880"/>
                </a:ext>
                <a:ext uri="{FF2B5EF4-FFF2-40B4-BE49-F238E27FC236}">
                  <a16:creationId xmlns:a16="http://schemas.microsoft.com/office/drawing/2014/main" id="{00000000-0008-0000-0200-00001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internet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21</xdr:row>
          <xdr:rowOff>0</xdr:rowOff>
        </xdr:from>
        <xdr:to>
          <xdr:col>3</xdr:col>
          <xdr:colOff>1098550</xdr:colOff>
          <xdr:row>22</xdr:row>
          <xdr:rowOff>31750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2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stationnement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0</xdr:rowOff>
        </xdr:from>
        <xdr:to>
          <xdr:col>4</xdr:col>
          <xdr:colOff>946150</xdr:colOff>
          <xdr:row>22</xdr:row>
          <xdr:rowOff>12700</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2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appareils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xdr:row>
          <xdr:rowOff>0</xdr:rowOff>
        </xdr:from>
        <xdr:to>
          <xdr:col>5</xdr:col>
          <xdr:colOff>1041400</xdr:colOff>
          <xdr:row>21</xdr:row>
          <xdr:rowOff>177800</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2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air conditionné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1066800</xdr:colOff>
          <xdr:row>19</xdr:row>
          <xdr:rowOff>0</xdr:rowOff>
        </xdr:from>
        <xdr:to>
          <xdr:col>6</xdr:col>
          <xdr:colOff>717550</xdr:colOff>
          <xdr:row>20</xdr:row>
          <xdr:rowOff>12700</xdr:rowOff>
        </xdr:to>
        <xdr:sp macro="" textlink="">
          <xdr:nvSpPr>
            <xdr:cNvPr id="36884" name="Check Box 20" hidden="1">
              <a:extLst>
                <a:ext uri="{63B3BB69-23CF-44E3-9099-C40C66FF867C}">
                  <a14:compatExt spid="_x0000_s36884"/>
                </a:ext>
                <a:ext uri="{FF2B5EF4-FFF2-40B4-BE49-F238E27FC236}">
                  <a16:creationId xmlns:a16="http://schemas.microsoft.com/office/drawing/2014/main" id="{00000000-0008-0000-0200-00001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mazout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19</xdr:row>
          <xdr:rowOff>0</xdr:rowOff>
        </xdr:from>
        <xdr:to>
          <xdr:col>7</xdr:col>
          <xdr:colOff>920750</xdr:colOff>
          <xdr:row>20</xdr:row>
          <xdr:rowOff>12700</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2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65</xdr:row>
          <xdr:rowOff>0</xdr:rowOff>
        </xdr:from>
        <xdr:to>
          <xdr:col>2</xdr:col>
          <xdr:colOff>946150</xdr:colOff>
          <xdr:row>66</xdr:row>
          <xdr:rowOff>12700</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2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66</xdr:row>
          <xdr:rowOff>0</xdr:rowOff>
        </xdr:from>
        <xdr:to>
          <xdr:col>3</xdr:col>
          <xdr:colOff>12700</xdr:colOff>
          <xdr:row>66</xdr:row>
          <xdr:rowOff>152400</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2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égout et 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64</xdr:row>
          <xdr:rowOff>165100</xdr:rowOff>
        </xdr:from>
        <xdr:to>
          <xdr:col>4</xdr:col>
          <xdr:colOff>12700</xdr:colOff>
          <xdr:row>66</xdr:row>
          <xdr:rowOff>12700</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2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poubelle et recyclage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66</xdr:row>
          <xdr:rowOff>0</xdr:rowOff>
        </xdr:from>
        <xdr:to>
          <xdr:col>3</xdr:col>
          <xdr:colOff>946150</xdr:colOff>
          <xdr:row>66</xdr:row>
          <xdr:rowOff>203200</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2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assurance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65</xdr:row>
          <xdr:rowOff>31750</xdr:rowOff>
        </xdr:from>
        <xdr:to>
          <xdr:col>6</xdr:col>
          <xdr:colOff>673100</xdr:colOff>
          <xdr:row>66</xdr:row>
          <xdr:rowOff>50800</xdr:rowOff>
        </xdr:to>
        <xdr:sp macro="" textlink="">
          <xdr:nvSpPr>
            <xdr:cNvPr id="36890" name="Check Box 26" hidden="1">
              <a:extLst>
                <a:ext uri="{63B3BB69-23CF-44E3-9099-C40C66FF867C}">
                  <a14:compatExt spid="_x0000_s36890"/>
                </a:ext>
                <a:ext uri="{FF2B5EF4-FFF2-40B4-BE49-F238E27FC236}">
                  <a16:creationId xmlns:a16="http://schemas.microsoft.com/office/drawing/2014/main" id="{00000000-0008-0000-0200-00001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téléphone (si nécessaire pour l'entrée ou la sécurité)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66</xdr:row>
          <xdr:rowOff>12700</xdr:rowOff>
        </xdr:from>
        <xdr:to>
          <xdr:col>5</xdr:col>
          <xdr:colOff>419100</xdr:colOff>
          <xdr:row>66</xdr:row>
          <xdr:rowOff>241300</xdr:rowOff>
        </xdr:to>
        <xdr:sp macro="" textlink="">
          <xdr:nvSpPr>
            <xdr:cNvPr id="36891" name="Check Box 27" hidden="1">
              <a:extLst>
                <a:ext uri="{63B3BB69-23CF-44E3-9099-C40C66FF867C}">
                  <a14:compatExt spid="_x0000_s36891"/>
                </a:ext>
                <a:ext uri="{FF2B5EF4-FFF2-40B4-BE49-F238E27FC236}">
                  <a16:creationId xmlns:a16="http://schemas.microsoft.com/office/drawing/2014/main" id="{00000000-0008-0000-0200-00001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buanderie (# de personnes)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65</xdr:row>
          <xdr:rowOff>127000</xdr:rowOff>
        </xdr:from>
        <xdr:to>
          <xdr:col>5</xdr:col>
          <xdr:colOff>749300</xdr:colOff>
          <xdr:row>66</xdr:row>
          <xdr:rowOff>298450</xdr:rowOff>
        </xdr:to>
        <xdr:sp macro="" textlink="">
          <xdr:nvSpPr>
            <xdr:cNvPr id="36892" name="Option Button 28" hidden="1">
              <a:extLst>
                <a:ext uri="{63B3BB69-23CF-44E3-9099-C40C66FF867C}">
                  <a14:compatExt spid="_x0000_s36892"/>
                </a:ext>
                <a:ext uri="{FF2B5EF4-FFF2-40B4-BE49-F238E27FC236}">
                  <a16:creationId xmlns:a16="http://schemas.microsoft.com/office/drawing/2014/main" id="{00000000-0008-0000-0200-00001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723900</xdr:colOff>
          <xdr:row>65</xdr:row>
          <xdr:rowOff>127000</xdr:rowOff>
        </xdr:from>
        <xdr:to>
          <xdr:col>5</xdr:col>
          <xdr:colOff>1028700</xdr:colOff>
          <xdr:row>66</xdr:row>
          <xdr:rowOff>298450</xdr:rowOff>
        </xdr:to>
        <xdr:sp macro="" textlink="">
          <xdr:nvSpPr>
            <xdr:cNvPr id="36893" name="Option Button 29" hidden="1">
              <a:extLst>
                <a:ext uri="{63B3BB69-23CF-44E3-9099-C40C66FF867C}">
                  <a14:compatExt spid="_x0000_s36893"/>
                </a:ext>
                <a:ext uri="{FF2B5EF4-FFF2-40B4-BE49-F238E27FC236}">
                  <a16:creationId xmlns:a16="http://schemas.microsoft.com/office/drawing/2014/main" id="{00000000-0008-0000-0200-00001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1016000</xdr:colOff>
          <xdr:row>65</xdr:row>
          <xdr:rowOff>139700</xdr:rowOff>
        </xdr:from>
        <xdr:to>
          <xdr:col>6</xdr:col>
          <xdr:colOff>0</xdr:colOff>
          <xdr:row>66</xdr:row>
          <xdr:rowOff>298450</xdr:rowOff>
        </xdr:to>
        <xdr:sp macro="" textlink="">
          <xdr:nvSpPr>
            <xdr:cNvPr id="36894" name="Option Button 30" hidden="1">
              <a:extLst>
                <a:ext uri="{63B3BB69-23CF-44E3-9099-C40C66FF867C}">
                  <a14:compatExt spid="_x0000_s36894"/>
                </a:ext>
                <a:ext uri="{FF2B5EF4-FFF2-40B4-BE49-F238E27FC236}">
                  <a16:creationId xmlns:a16="http://schemas.microsoft.com/office/drawing/2014/main" id="{00000000-0008-0000-0200-00001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65</xdr:row>
          <xdr:rowOff>127000</xdr:rowOff>
        </xdr:from>
        <xdr:to>
          <xdr:col>6</xdr:col>
          <xdr:colOff>368300</xdr:colOff>
          <xdr:row>66</xdr:row>
          <xdr:rowOff>298450</xdr:rowOff>
        </xdr:to>
        <xdr:sp macro="" textlink="">
          <xdr:nvSpPr>
            <xdr:cNvPr id="36895" name="Option Button 31" hidden="1">
              <a:extLst>
                <a:ext uri="{63B3BB69-23CF-44E3-9099-C40C66FF867C}">
                  <a14:compatExt spid="_x0000_s36895"/>
                </a:ext>
                <a:ext uri="{FF2B5EF4-FFF2-40B4-BE49-F238E27FC236}">
                  <a16:creationId xmlns:a16="http://schemas.microsoft.com/office/drawing/2014/main" id="{00000000-0008-0000-0200-00001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xdr:row>
          <xdr:rowOff>0</xdr:rowOff>
        </xdr:from>
        <xdr:to>
          <xdr:col>5</xdr:col>
          <xdr:colOff>946150</xdr:colOff>
          <xdr:row>18</xdr:row>
          <xdr:rowOff>12700</xdr:rowOff>
        </xdr:to>
        <xdr:sp macro="" textlink="">
          <xdr:nvSpPr>
            <xdr:cNvPr id="36896" name="Check Box 32" hidden="1">
              <a:extLst>
                <a:ext uri="{63B3BB69-23CF-44E3-9099-C40C66FF867C}">
                  <a14:compatExt spid="_x0000_s36896"/>
                </a:ext>
                <a:ext uri="{FF2B5EF4-FFF2-40B4-BE49-F238E27FC236}">
                  <a16:creationId xmlns:a16="http://schemas.microsoft.com/office/drawing/2014/main" id="{00000000-0008-0000-0200-00002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17</xdr:row>
          <xdr:rowOff>0</xdr:rowOff>
        </xdr:from>
        <xdr:to>
          <xdr:col>6</xdr:col>
          <xdr:colOff>946150</xdr:colOff>
          <xdr:row>18</xdr:row>
          <xdr:rowOff>12700</xdr:rowOff>
        </xdr:to>
        <xdr:sp macro="" textlink="">
          <xdr:nvSpPr>
            <xdr:cNvPr id="36897" name="Check Box 33" hidden="1">
              <a:extLst>
                <a:ext uri="{63B3BB69-23CF-44E3-9099-C40C66FF867C}">
                  <a14:compatExt spid="_x0000_s36897"/>
                </a:ext>
                <a:ext uri="{FF2B5EF4-FFF2-40B4-BE49-F238E27FC236}">
                  <a16:creationId xmlns:a16="http://schemas.microsoft.com/office/drawing/2014/main" id="{00000000-0008-0000-0200-00002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19</xdr:row>
          <xdr:rowOff>0</xdr:rowOff>
        </xdr:from>
        <xdr:to>
          <xdr:col>5</xdr:col>
          <xdr:colOff>723900</xdr:colOff>
          <xdr:row>19</xdr:row>
          <xdr:rowOff>177800</xdr:rowOff>
        </xdr:to>
        <xdr:sp macro="" textlink="">
          <xdr:nvSpPr>
            <xdr:cNvPr id="36898" name="Check Box 34" hidden="1">
              <a:extLst>
                <a:ext uri="{63B3BB69-23CF-44E3-9099-C40C66FF867C}">
                  <a14:compatExt spid="_x0000_s36898"/>
                </a:ext>
                <a:ext uri="{FF2B5EF4-FFF2-40B4-BE49-F238E27FC236}">
                  <a16:creationId xmlns:a16="http://schemas.microsoft.com/office/drawing/2014/main" id="{00000000-0008-0000-0200-00002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gaz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xdr:row>
          <xdr:rowOff>177800</xdr:rowOff>
        </xdr:from>
        <xdr:to>
          <xdr:col>5</xdr:col>
          <xdr:colOff>939800</xdr:colOff>
          <xdr:row>14</xdr:row>
          <xdr:rowOff>0</xdr:rowOff>
        </xdr:to>
        <xdr:sp macro="" textlink="">
          <xdr:nvSpPr>
            <xdr:cNvPr id="36899" name="Check Box 35" hidden="1">
              <a:extLst>
                <a:ext uri="{63B3BB69-23CF-44E3-9099-C40C66FF867C}">
                  <a14:compatExt spid="_x0000_s36899"/>
                </a:ext>
                <a:ext uri="{FF2B5EF4-FFF2-40B4-BE49-F238E27FC236}">
                  <a16:creationId xmlns:a16="http://schemas.microsoft.com/office/drawing/2014/main" id="{00000000-0008-0000-0200-00002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5+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1358900</xdr:colOff>
          <xdr:row>16</xdr:row>
          <xdr:rowOff>184150</xdr:rowOff>
        </xdr:from>
        <xdr:to>
          <xdr:col>3</xdr:col>
          <xdr:colOff>254000</xdr:colOff>
          <xdr:row>18</xdr:row>
          <xdr:rowOff>12700</xdr:rowOff>
        </xdr:to>
        <xdr:sp macro="" textlink="">
          <xdr:nvSpPr>
            <xdr:cNvPr id="36900" name="Check Box 36" hidden="1">
              <a:extLst>
                <a:ext uri="{63B3BB69-23CF-44E3-9099-C40C66FF867C}">
                  <a14:compatExt spid="_x0000_s36900"/>
                </a:ext>
                <a:ext uri="{FF2B5EF4-FFF2-40B4-BE49-F238E27FC236}">
                  <a16:creationId xmlns:a16="http://schemas.microsoft.com/office/drawing/2014/main" id="{00000000-0008-0000-0200-00002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maison détachée</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31750</xdr:colOff>
          <xdr:row>2</xdr:row>
          <xdr:rowOff>184150</xdr:rowOff>
        </xdr:from>
        <xdr:to>
          <xdr:col>1</xdr:col>
          <xdr:colOff>946150</xdr:colOff>
          <xdr:row>4</xdr:row>
          <xdr:rowOff>12700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nouveau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1022350</xdr:colOff>
          <xdr:row>2</xdr:row>
          <xdr:rowOff>177800</xdr:rowOff>
        </xdr:from>
        <xdr:to>
          <xdr:col>2</xdr:col>
          <xdr:colOff>203200</xdr:colOff>
          <xdr:row>4</xdr:row>
          <xdr:rowOff>12700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vérification annuelle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1308100</xdr:colOff>
          <xdr:row>3</xdr:row>
          <xdr:rowOff>12700</xdr:rowOff>
        </xdr:from>
        <xdr:to>
          <xdr:col>3</xdr:col>
          <xdr:colOff>1092200</xdr:colOff>
          <xdr:row>4</xdr:row>
          <xdr:rowOff>12700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en cours d'année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12</xdr:row>
          <xdr:rowOff>177800</xdr:rowOff>
        </xdr:from>
        <xdr:to>
          <xdr:col>1</xdr:col>
          <xdr:colOff>946150</xdr:colOff>
          <xdr:row>14</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studio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1327150</xdr:colOff>
          <xdr:row>12</xdr:row>
          <xdr:rowOff>177800</xdr:rowOff>
        </xdr:from>
        <xdr:to>
          <xdr:col>2</xdr:col>
          <xdr:colOff>127000</xdr:colOff>
          <xdr:row>14</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1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12</xdr:row>
          <xdr:rowOff>177800</xdr:rowOff>
        </xdr:from>
        <xdr:to>
          <xdr:col>3</xdr:col>
          <xdr:colOff>114300</xdr:colOff>
          <xdr:row>14</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2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12</xdr:row>
          <xdr:rowOff>177800</xdr:rowOff>
        </xdr:from>
        <xdr:to>
          <xdr:col>3</xdr:col>
          <xdr:colOff>1295400</xdr:colOff>
          <xdr:row>14</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3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139700</xdr:colOff>
          <xdr:row>12</xdr:row>
          <xdr:rowOff>177800</xdr:rowOff>
        </xdr:from>
        <xdr:to>
          <xdr:col>4</xdr:col>
          <xdr:colOff>952500</xdr:colOff>
          <xdr:row>14</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4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1193800</xdr:colOff>
          <xdr:row>12</xdr:row>
          <xdr:rowOff>177800</xdr:rowOff>
        </xdr:from>
        <xdr:to>
          <xdr:col>6</xdr:col>
          <xdr:colOff>1003300</xdr:colOff>
          <xdr:row>14</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 (décrire):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17</xdr:row>
          <xdr:rowOff>0</xdr:rowOff>
        </xdr:from>
        <xdr:to>
          <xdr:col>1</xdr:col>
          <xdr:colOff>946150</xdr:colOff>
          <xdr:row>18</xdr:row>
          <xdr:rowOff>12700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17</xdr:row>
          <xdr:rowOff>0</xdr:rowOff>
        </xdr:from>
        <xdr:to>
          <xdr:col>3</xdr:col>
          <xdr:colOff>69850</xdr:colOff>
          <xdr:row>18</xdr:row>
          <xdr:rowOff>12700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1</xdr:col>
          <xdr:colOff>946150</xdr:colOff>
          <xdr:row>20</xdr:row>
          <xdr:rowOff>12700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chauffage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1638300</xdr:colOff>
          <xdr:row>19</xdr:row>
          <xdr:rowOff>0</xdr:rowOff>
        </xdr:from>
        <xdr:to>
          <xdr:col>2</xdr:col>
          <xdr:colOff>584200</xdr:colOff>
          <xdr:row>20</xdr:row>
          <xdr:rowOff>12700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eau chaude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19</xdr:row>
          <xdr:rowOff>0</xdr:rowOff>
        </xdr:from>
        <xdr:to>
          <xdr:col>3</xdr:col>
          <xdr:colOff>946150</xdr:colOff>
          <xdr:row>20</xdr:row>
          <xdr:rowOff>12700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0</xdr:rowOff>
        </xdr:from>
        <xdr:to>
          <xdr:col>1</xdr:col>
          <xdr:colOff>946150</xdr:colOff>
          <xdr:row>22</xdr:row>
          <xdr:rowOff>12700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câble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xdr:row>
          <xdr:rowOff>0</xdr:rowOff>
        </xdr:from>
        <xdr:to>
          <xdr:col>2</xdr:col>
          <xdr:colOff>946150</xdr:colOff>
          <xdr:row>22</xdr:row>
          <xdr:rowOff>12700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internet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21</xdr:row>
          <xdr:rowOff>0</xdr:rowOff>
        </xdr:from>
        <xdr:to>
          <xdr:col>3</xdr:col>
          <xdr:colOff>1022350</xdr:colOff>
          <xdr:row>22</xdr:row>
          <xdr:rowOff>38100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stationnement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0</xdr:rowOff>
        </xdr:from>
        <xdr:to>
          <xdr:col>4</xdr:col>
          <xdr:colOff>946150</xdr:colOff>
          <xdr:row>22</xdr:row>
          <xdr:rowOff>12700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appareils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xdr:row>
          <xdr:rowOff>0</xdr:rowOff>
        </xdr:from>
        <xdr:to>
          <xdr:col>5</xdr:col>
          <xdr:colOff>1041400</xdr:colOff>
          <xdr:row>21</xdr:row>
          <xdr:rowOff>177800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air conditionné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1308100</xdr:colOff>
          <xdr:row>19</xdr:row>
          <xdr:rowOff>0</xdr:rowOff>
        </xdr:from>
        <xdr:to>
          <xdr:col>6</xdr:col>
          <xdr:colOff>850900</xdr:colOff>
          <xdr:row>20</xdr:row>
          <xdr:rowOff>12700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mazout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19</xdr:row>
          <xdr:rowOff>0</xdr:rowOff>
        </xdr:from>
        <xdr:to>
          <xdr:col>8</xdr:col>
          <xdr:colOff>12700</xdr:colOff>
          <xdr:row>20</xdr:row>
          <xdr:rowOff>12700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65</xdr:row>
          <xdr:rowOff>0</xdr:rowOff>
        </xdr:from>
        <xdr:to>
          <xdr:col>2</xdr:col>
          <xdr:colOff>946150</xdr:colOff>
          <xdr:row>66</xdr:row>
          <xdr:rowOff>12700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4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66</xdr:row>
          <xdr:rowOff>31750</xdr:rowOff>
        </xdr:from>
        <xdr:to>
          <xdr:col>3</xdr:col>
          <xdr:colOff>12700</xdr:colOff>
          <xdr:row>66</xdr:row>
          <xdr:rowOff>184150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4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égout et 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64</xdr:row>
          <xdr:rowOff>165100</xdr:rowOff>
        </xdr:from>
        <xdr:to>
          <xdr:col>4</xdr:col>
          <xdr:colOff>12700</xdr:colOff>
          <xdr:row>66</xdr:row>
          <xdr:rowOff>12700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4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poubelle et recyclage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66</xdr:row>
          <xdr:rowOff>0</xdr:rowOff>
        </xdr:from>
        <xdr:to>
          <xdr:col>3</xdr:col>
          <xdr:colOff>946150</xdr:colOff>
          <xdr:row>66</xdr:row>
          <xdr:rowOff>203200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4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assurance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65</xdr:row>
          <xdr:rowOff>31750</xdr:rowOff>
        </xdr:from>
        <xdr:to>
          <xdr:col>6</xdr:col>
          <xdr:colOff>412750</xdr:colOff>
          <xdr:row>66</xdr:row>
          <xdr:rowOff>31750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4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téléphone (si nécessaire pour l'entrée ou la sécurité)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66</xdr:row>
          <xdr:rowOff>12700</xdr:rowOff>
        </xdr:from>
        <xdr:to>
          <xdr:col>5</xdr:col>
          <xdr:colOff>419100</xdr:colOff>
          <xdr:row>66</xdr:row>
          <xdr:rowOff>228600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4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buanderie (# de personnes)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65</xdr:row>
          <xdr:rowOff>127000</xdr:rowOff>
        </xdr:from>
        <xdr:to>
          <xdr:col>5</xdr:col>
          <xdr:colOff>749300</xdr:colOff>
          <xdr:row>66</xdr:row>
          <xdr:rowOff>298450</xdr:rowOff>
        </xdr:to>
        <xdr:sp macro="" textlink="">
          <xdr:nvSpPr>
            <xdr:cNvPr id="2076" name="Option Button 28" hidden="1">
              <a:extLst>
                <a:ext uri="{63B3BB69-23CF-44E3-9099-C40C66FF867C}">
                  <a14:compatExt spid="_x0000_s2076"/>
                </a:ext>
                <a:ext uri="{FF2B5EF4-FFF2-40B4-BE49-F238E27FC236}">
                  <a16:creationId xmlns:a16="http://schemas.microsoft.com/office/drawing/2014/main" id="{00000000-0008-0000-04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723900</xdr:colOff>
          <xdr:row>65</xdr:row>
          <xdr:rowOff>127000</xdr:rowOff>
        </xdr:from>
        <xdr:to>
          <xdr:col>5</xdr:col>
          <xdr:colOff>1028700</xdr:colOff>
          <xdr:row>66</xdr:row>
          <xdr:rowOff>298450</xdr:rowOff>
        </xdr:to>
        <xdr:sp macro="" textlink="">
          <xdr:nvSpPr>
            <xdr:cNvPr id="2077" name="Option Button 29" hidden="1">
              <a:extLst>
                <a:ext uri="{63B3BB69-23CF-44E3-9099-C40C66FF867C}">
                  <a14:compatExt spid="_x0000_s2077"/>
                </a:ext>
                <a:ext uri="{FF2B5EF4-FFF2-40B4-BE49-F238E27FC236}">
                  <a16:creationId xmlns:a16="http://schemas.microsoft.com/office/drawing/2014/main" id="{00000000-0008-0000-04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1041400</xdr:colOff>
          <xdr:row>65</xdr:row>
          <xdr:rowOff>139700</xdr:rowOff>
        </xdr:from>
        <xdr:to>
          <xdr:col>5</xdr:col>
          <xdr:colOff>1346200</xdr:colOff>
          <xdr:row>66</xdr:row>
          <xdr:rowOff>298450</xdr:rowOff>
        </xdr:to>
        <xdr:sp macro="" textlink="">
          <xdr:nvSpPr>
            <xdr:cNvPr id="2078" name="Option Button 30" hidden="1">
              <a:extLst>
                <a:ext uri="{63B3BB69-23CF-44E3-9099-C40C66FF867C}">
                  <a14:compatExt spid="_x0000_s2078"/>
                </a:ext>
                <a:ext uri="{FF2B5EF4-FFF2-40B4-BE49-F238E27FC236}">
                  <a16:creationId xmlns:a16="http://schemas.microsoft.com/office/drawing/2014/main" id="{00000000-0008-0000-04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1384300</xdr:colOff>
          <xdr:row>65</xdr:row>
          <xdr:rowOff>127000</xdr:rowOff>
        </xdr:from>
        <xdr:to>
          <xdr:col>6</xdr:col>
          <xdr:colOff>222250</xdr:colOff>
          <xdr:row>66</xdr:row>
          <xdr:rowOff>298450</xdr:rowOff>
        </xdr:to>
        <xdr:sp macro="" textlink="">
          <xdr:nvSpPr>
            <xdr:cNvPr id="2079" name="Option Button 31" hidden="1">
              <a:extLst>
                <a:ext uri="{63B3BB69-23CF-44E3-9099-C40C66FF867C}">
                  <a14:compatExt spid="_x0000_s2079"/>
                </a:ext>
                <a:ext uri="{FF2B5EF4-FFF2-40B4-BE49-F238E27FC236}">
                  <a16:creationId xmlns:a16="http://schemas.microsoft.com/office/drawing/2014/main" id="{00000000-0008-0000-04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xdr:row>
          <xdr:rowOff>0</xdr:rowOff>
        </xdr:from>
        <xdr:to>
          <xdr:col>5</xdr:col>
          <xdr:colOff>946150</xdr:colOff>
          <xdr:row>18</xdr:row>
          <xdr:rowOff>12700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4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17</xdr:row>
          <xdr:rowOff>0</xdr:rowOff>
        </xdr:from>
        <xdr:to>
          <xdr:col>6</xdr:col>
          <xdr:colOff>946150</xdr:colOff>
          <xdr:row>18</xdr:row>
          <xdr:rowOff>12700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4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1327150</xdr:colOff>
          <xdr:row>12</xdr:row>
          <xdr:rowOff>177800</xdr:rowOff>
        </xdr:from>
        <xdr:to>
          <xdr:col>5</xdr:col>
          <xdr:colOff>812800</xdr:colOff>
          <xdr:row>14</xdr:row>
          <xdr:rowOff>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5+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1130300</xdr:colOff>
          <xdr:row>17</xdr:row>
          <xdr:rowOff>25400</xdr:rowOff>
        </xdr:from>
        <xdr:to>
          <xdr:col>2</xdr:col>
          <xdr:colOff>342900</xdr:colOff>
          <xdr:row>18</xdr:row>
          <xdr:rowOff>12700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maison détachée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18</xdr:row>
          <xdr:rowOff>184150</xdr:rowOff>
        </xdr:from>
        <xdr:to>
          <xdr:col>5</xdr:col>
          <xdr:colOff>1117600</xdr:colOff>
          <xdr:row>20</xdr:row>
          <xdr:rowOff>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gaz</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31750</xdr:colOff>
          <xdr:row>2</xdr:row>
          <xdr:rowOff>184150</xdr:rowOff>
        </xdr:from>
        <xdr:to>
          <xdr:col>1</xdr:col>
          <xdr:colOff>946150</xdr:colOff>
          <xdr:row>4</xdr:row>
          <xdr:rowOff>12700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9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nouveau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1022350</xdr:colOff>
          <xdr:row>2</xdr:row>
          <xdr:rowOff>177800</xdr:rowOff>
        </xdr:from>
        <xdr:to>
          <xdr:col>2</xdr:col>
          <xdr:colOff>565150</xdr:colOff>
          <xdr:row>4</xdr:row>
          <xdr:rowOff>12700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9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vérification annuelle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1308100</xdr:colOff>
          <xdr:row>3</xdr:row>
          <xdr:rowOff>12700</xdr:rowOff>
        </xdr:from>
        <xdr:to>
          <xdr:col>3</xdr:col>
          <xdr:colOff>1092200</xdr:colOff>
          <xdr:row>4</xdr:row>
          <xdr:rowOff>12700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9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en cours d'année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1</xdr:col>
          <xdr:colOff>946150</xdr:colOff>
          <xdr:row>20</xdr:row>
          <xdr:rowOff>12700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9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chauffage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19</xdr:row>
          <xdr:rowOff>0</xdr:rowOff>
        </xdr:from>
        <xdr:to>
          <xdr:col>2</xdr:col>
          <xdr:colOff>946150</xdr:colOff>
          <xdr:row>20</xdr:row>
          <xdr:rowOff>12700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9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eau chaude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19</xdr:row>
          <xdr:rowOff>0</xdr:rowOff>
        </xdr:from>
        <xdr:to>
          <xdr:col>3</xdr:col>
          <xdr:colOff>946150</xdr:colOff>
          <xdr:row>20</xdr:row>
          <xdr:rowOff>12700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9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0</xdr:rowOff>
        </xdr:from>
        <xdr:to>
          <xdr:col>1</xdr:col>
          <xdr:colOff>946150</xdr:colOff>
          <xdr:row>22</xdr:row>
          <xdr:rowOff>12700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9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câble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xdr:row>
          <xdr:rowOff>0</xdr:rowOff>
        </xdr:from>
        <xdr:to>
          <xdr:col>2</xdr:col>
          <xdr:colOff>946150</xdr:colOff>
          <xdr:row>22</xdr:row>
          <xdr:rowOff>12700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9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internet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21</xdr:row>
          <xdr:rowOff>0</xdr:rowOff>
        </xdr:from>
        <xdr:to>
          <xdr:col>3</xdr:col>
          <xdr:colOff>1022350</xdr:colOff>
          <xdr:row>22</xdr:row>
          <xdr:rowOff>38100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9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stationnement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0</xdr:rowOff>
        </xdr:from>
        <xdr:to>
          <xdr:col>4</xdr:col>
          <xdr:colOff>946150</xdr:colOff>
          <xdr:row>22</xdr:row>
          <xdr:rowOff>12700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9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appareils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xdr:row>
          <xdr:rowOff>0</xdr:rowOff>
        </xdr:from>
        <xdr:to>
          <xdr:col>5</xdr:col>
          <xdr:colOff>1041400</xdr:colOff>
          <xdr:row>21</xdr:row>
          <xdr:rowOff>177800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9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air conditionné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65</xdr:row>
          <xdr:rowOff>0</xdr:rowOff>
        </xdr:from>
        <xdr:to>
          <xdr:col>2</xdr:col>
          <xdr:colOff>946150</xdr:colOff>
          <xdr:row>66</xdr:row>
          <xdr:rowOff>12700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9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66</xdr:row>
          <xdr:rowOff>31750</xdr:rowOff>
        </xdr:from>
        <xdr:to>
          <xdr:col>3</xdr:col>
          <xdr:colOff>12700</xdr:colOff>
          <xdr:row>66</xdr:row>
          <xdr:rowOff>184150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9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égout et 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64</xdr:row>
          <xdr:rowOff>165100</xdr:rowOff>
        </xdr:from>
        <xdr:to>
          <xdr:col>4</xdr:col>
          <xdr:colOff>12700</xdr:colOff>
          <xdr:row>66</xdr:row>
          <xdr:rowOff>12700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9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poubelle et recyclage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66</xdr:row>
          <xdr:rowOff>0</xdr:rowOff>
        </xdr:from>
        <xdr:to>
          <xdr:col>3</xdr:col>
          <xdr:colOff>946150</xdr:colOff>
          <xdr:row>66</xdr:row>
          <xdr:rowOff>203200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9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assurance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65</xdr:row>
          <xdr:rowOff>31750</xdr:rowOff>
        </xdr:from>
        <xdr:to>
          <xdr:col>6</xdr:col>
          <xdr:colOff>412750</xdr:colOff>
          <xdr:row>66</xdr:row>
          <xdr:rowOff>31750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9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téléphone (si nécessaire pour l'entrée ou la sécurité)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66</xdr:row>
          <xdr:rowOff>12700</xdr:rowOff>
        </xdr:from>
        <xdr:to>
          <xdr:col>5</xdr:col>
          <xdr:colOff>419100</xdr:colOff>
          <xdr:row>66</xdr:row>
          <xdr:rowOff>228600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9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buanderie (# de personnes)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65</xdr:row>
          <xdr:rowOff>127000</xdr:rowOff>
        </xdr:from>
        <xdr:to>
          <xdr:col>5</xdr:col>
          <xdr:colOff>749300</xdr:colOff>
          <xdr:row>66</xdr:row>
          <xdr:rowOff>298450</xdr:rowOff>
        </xdr:to>
        <xdr:sp macro="" textlink="">
          <xdr:nvSpPr>
            <xdr:cNvPr id="7196" name="Option Button 28" hidden="1">
              <a:extLst>
                <a:ext uri="{63B3BB69-23CF-44E3-9099-C40C66FF867C}">
                  <a14:compatExt spid="_x0000_s7196"/>
                </a:ext>
                <a:ext uri="{FF2B5EF4-FFF2-40B4-BE49-F238E27FC236}">
                  <a16:creationId xmlns:a16="http://schemas.microsoft.com/office/drawing/2014/main" id="{00000000-0008-0000-09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723900</xdr:colOff>
          <xdr:row>65</xdr:row>
          <xdr:rowOff>127000</xdr:rowOff>
        </xdr:from>
        <xdr:to>
          <xdr:col>5</xdr:col>
          <xdr:colOff>1028700</xdr:colOff>
          <xdr:row>66</xdr:row>
          <xdr:rowOff>298450</xdr:rowOff>
        </xdr:to>
        <xdr:sp macro="" textlink="">
          <xdr:nvSpPr>
            <xdr:cNvPr id="7197" name="Option Button 29" hidden="1">
              <a:extLst>
                <a:ext uri="{63B3BB69-23CF-44E3-9099-C40C66FF867C}">
                  <a14:compatExt spid="_x0000_s7197"/>
                </a:ext>
                <a:ext uri="{FF2B5EF4-FFF2-40B4-BE49-F238E27FC236}">
                  <a16:creationId xmlns:a16="http://schemas.microsoft.com/office/drawing/2014/main" id="{00000000-0008-0000-09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1041400</xdr:colOff>
          <xdr:row>65</xdr:row>
          <xdr:rowOff>139700</xdr:rowOff>
        </xdr:from>
        <xdr:to>
          <xdr:col>5</xdr:col>
          <xdr:colOff>1346200</xdr:colOff>
          <xdr:row>66</xdr:row>
          <xdr:rowOff>298450</xdr:rowOff>
        </xdr:to>
        <xdr:sp macro="" textlink="">
          <xdr:nvSpPr>
            <xdr:cNvPr id="7198" name="Option Button 30" hidden="1">
              <a:extLst>
                <a:ext uri="{63B3BB69-23CF-44E3-9099-C40C66FF867C}">
                  <a14:compatExt spid="_x0000_s7198"/>
                </a:ext>
                <a:ext uri="{FF2B5EF4-FFF2-40B4-BE49-F238E27FC236}">
                  <a16:creationId xmlns:a16="http://schemas.microsoft.com/office/drawing/2014/main" id="{00000000-0008-0000-09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1384300</xdr:colOff>
          <xdr:row>65</xdr:row>
          <xdr:rowOff>127000</xdr:rowOff>
        </xdr:from>
        <xdr:to>
          <xdr:col>6</xdr:col>
          <xdr:colOff>222250</xdr:colOff>
          <xdr:row>66</xdr:row>
          <xdr:rowOff>298450</xdr:rowOff>
        </xdr:to>
        <xdr:sp macro="" textlink="">
          <xdr:nvSpPr>
            <xdr:cNvPr id="7199" name="Option Button 31" hidden="1">
              <a:extLst>
                <a:ext uri="{63B3BB69-23CF-44E3-9099-C40C66FF867C}">
                  <a14:compatExt spid="_x0000_s7199"/>
                </a:ext>
                <a:ext uri="{FF2B5EF4-FFF2-40B4-BE49-F238E27FC236}">
                  <a16:creationId xmlns:a16="http://schemas.microsoft.com/office/drawing/2014/main" id="{00000000-0008-0000-09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xdr:row>
          <xdr:rowOff>0</xdr:rowOff>
        </xdr:from>
        <xdr:to>
          <xdr:col>5</xdr:col>
          <xdr:colOff>946150</xdr:colOff>
          <xdr:row>18</xdr:row>
          <xdr:rowOff>12700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9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17</xdr:row>
          <xdr:rowOff>0</xdr:rowOff>
        </xdr:from>
        <xdr:to>
          <xdr:col>6</xdr:col>
          <xdr:colOff>946150</xdr:colOff>
          <xdr:row>18</xdr:row>
          <xdr:rowOff>12700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9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12</xdr:row>
          <xdr:rowOff>177800</xdr:rowOff>
        </xdr:from>
        <xdr:to>
          <xdr:col>1</xdr:col>
          <xdr:colOff>946150</xdr:colOff>
          <xdr:row>14</xdr:row>
          <xdr:rowOff>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9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studio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1327150</xdr:colOff>
          <xdr:row>12</xdr:row>
          <xdr:rowOff>177800</xdr:rowOff>
        </xdr:from>
        <xdr:to>
          <xdr:col>2</xdr:col>
          <xdr:colOff>469900</xdr:colOff>
          <xdr:row>14</xdr:row>
          <xdr:rowOff>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9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1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12</xdr:row>
          <xdr:rowOff>177800</xdr:rowOff>
        </xdr:from>
        <xdr:to>
          <xdr:col>3</xdr:col>
          <xdr:colOff>114300</xdr:colOff>
          <xdr:row>14</xdr:row>
          <xdr:rowOff>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9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2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12</xdr:row>
          <xdr:rowOff>177800</xdr:rowOff>
        </xdr:from>
        <xdr:to>
          <xdr:col>3</xdr:col>
          <xdr:colOff>1295400</xdr:colOff>
          <xdr:row>14</xdr:row>
          <xdr:rowOff>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9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3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139700</xdr:colOff>
          <xdr:row>12</xdr:row>
          <xdr:rowOff>177800</xdr:rowOff>
        </xdr:from>
        <xdr:to>
          <xdr:col>4</xdr:col>
          <xdr:colOff>952500</xdr:colOff>
          <xdr:row>14</xdr:row>
          <xdr:rowOff>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9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4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1193800</xdr:colOff>
          <xdr:row>12</xdr:row>
          <xdr:rowOff>177800</xdr:rowOff>
        </xdr:from>
        <xdr:to>
          <xdr:col>6</xdr:col>
          <xdr:colOff>1003300</xdr:colOff>
          <xdr:row>14</xdr:row>
          <xdr:rowOff>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9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 (décrire):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1327150</xdr:colOff>
          <xdr:row>12</xdr:row>
          <xdr:rowOff>177800</xdr:rowOff>
        </xdr:from>
        <xdr:to>
          <xdr:col>5</xdr:col>
          <xdr:colOff>812800</xdr:colOff>
          <xdr:row>14</xdr:row>
          <xdr:rowOff>0</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9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5+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17</xdr:row>
          <xdr:rowOff>0</xdr:rowOff>
        </xdr:from>
        <xdr:to>
          <xdr:col>1</xdr:col>
          <xdr:colOff>946150</xdr:colOff>
          <xdr:row>18</xdr:row>
          <xdr:rowOff>12700</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9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641350</xdr:colOff>
          <xdr:row>17</xdr:row>
          <xdr:rowOff>12700</xdr:rowOff>
        </xdr:from>
        <xdr:to>
          <xdr:col>3</xdr:col>
          <xdr:colOff>304800</xdr:colOff>
          <xdr:row>18</xdr:row>
          <xdr:rowOff>25400</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9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1041400</xdr:colOff>
          <xdr:row>17</xdr:row>
          <xdr:rowOff>25400</xdr:rowOff>
        </xdr:from>
        <xdr:to>
          <xdr:col>2</xdr:col>
          <xdr:colOff>603250</xdr:colOff>
          <xdr:row>18</xdr:row>
          <xdr:rowOff>12700</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9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maison détachée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1308100</xdr:colOff>
          <xdr:row>19</xdr:row>
          <xdr:rowOff>0</xdr:rowOff>
        </xdr:from>
        <xdr:to>
          <xdr:col>6</xdr:col>
          <xdr:colOff>850900</xdr:colOff>
          <xdr:row>20</xdr:row>
          <xdr:rowOff>12700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9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mazout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19</xdr:row>
          <xdr:rowOff>0</xdr:rowOff>
        </xdr:from>
        <xdr:to>
          <xdr:col>8</xdr:col>
          <xdr:colOff>12700</xdr:colOff>
          <xdr:row>20</xdr:row>
          <xdr:rowOff>12700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9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18</xdr:row>
          <xdr:rowOff>184150</xdr:rowOff>
        </xdr:from>
        <xdr:to>
          <xdr:col>5</xdr:col>
          <xdr:colOff>1117600</xdr:colOff>
          <xdr:row>20</xdr:row>
          <xdr:rowOff>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9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gaz</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31750</xdr:colOff>
          <xdr:row>2</xdr:row>
          <xdr:rowOff>184150</xdr:rowOff>
        </xdr:from>
        <xdr:to>
          <xdr:col>1</xdr:col>
          <xdr:colOff>946150</xdr:colOff>
          <xdr:row>4</xdr:row>
          <xdr:rowOff>12700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A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nouveau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1022350</xdr:colOff>
          <xdr:row>2</xdr:row>
          <xdr:rowOff>177800</xdr:rowOff>
        </xdr:from>
        <xdr:to>
          <xdr:col>2</xdr:col>
          <xdr:colOff>565150</xdr:colOff>
          <xdr:row>4</xdr:row>
          <xdr:rowOff>12700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A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vérification annuelle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1308100</xdr:colOff>
          <xdr:row>3</xdr:row>
          <xdr:rowOff>12700</xdr:rowOff>
        </xdr:from>
        <xdr:to>
          <xdr:col>3</xdr:col>
          <xdr:colOff>1092200</xdr:colOff>
          <xdr:row>4</xdr:row>
          <xdr:rowOff>12700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A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en cours d'année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1</xdr:col>
          <xdr:colOff>946150</xdr:colOff>
          <xdr:row>20</xdr:row>
          <xdr:rowOff>12700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A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chauffage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19</xdr:row>
          <xdr:rowOff>0</xdr:rowOff>
        </xdr:from>
        <xdr:to>
          <xdr:col>2</xdr:col>
          <xdr:colOff>946150</xdr:colOff>
          <xdr:row>20</xdr:row>
          <xdr:rowOff>12700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A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eau chaude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19</xdr:row>
          <xdr:rowOff>0</xdr:rowOff>
        </xdr:from>
        <xdr:to>
          <xdr:col>3</xdr:col>
          <xdr:colOff>946150</xdr:colOff>
          <xdr:row>20</xdr:row>
          <xdr:rowOff>12700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A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0</xdr:rowOff>
        </xdr:from>
        <xdr:to>
          <xdr:col>1</xdr:col>
          <xdr:colOff>946150</xdr:colOff>
          <xdr:row>22</xdr:row>
          <xdr:rowOff>12700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A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câble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xdr:row>
          <xdr:rowOff>0</xdr:rowOff>
        </xdr:from>
        <xdr:to>
          <xdr:col>2</xdr:col>
          <xdr:colOff>946150</xdr:colOff>
          <xdr:row>22</xdr:row>
          <xdr:rowOff>12700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A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internet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21</xdr:row>
          <xdr:rowOff>0</xdr:rowOff>
        </xdr:from>
        <xdr:to>
          <xdr:col>3</xdr:col>
          <xdr:colOff>1022350</xdr:colOff>
          <xdr:row>22</xdr:row>
          <xdr:rowOff>38100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A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stationnement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0</xdr:rowOff>
        </xdr:from>
        <xdr:to>
          <xdr:col>4</xdr:col>
          <xdr:colOff>946150</xdr:colOff>
          <xdr:row>22</xdr:row>
          <xdr:rowOff>12700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A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appareils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xdr:row>
          <xdr:rowOff>0</xdr:rowOff>
        </xdr:from>
        <xdr:to>
          <xdr:col>5</xdr:col>
          <xdr:colOff>1041400</xdr:colOff>
          <xdr:row>21</xdr:row>
          <xdr:rowOff>177800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A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air conditionné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65</xdr:row>
          <xdr:rowOff>0</xdr:rowOff>
        </xdr:from>
        <xdr:to>
          <xdr:col>2</xdr:col>
          <xdr:colOff>946150</xdr:colOff>
          <xdr:row>66</xdr:row>
          <xdr:rowOff>12700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A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66</xdr:row>
          <xdr:rowOff>31750</xdr:rowOff>
        </xdr:from>
        <xdr:to>
          <xdr:col>3</xdr:col>
          <xdr:colOff>12700</xdr:colOff>
          <xdr:row>66</xdr:row>
          <xdr:rowOff>184150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A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égout et 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64</xdr:row>
          <xdr:rowOff>165100</xdr:rowOff>
        </xdr:from>
        <xdr:to>
          <xdr:col>4</xdr:col>
          <xdr:colOff>12700</xdr:colOff>
          <xdr:row>66</xdr:row>
          <xdr:rowOff>12700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A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poubelle et recyclage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66</xdr:row>
          <xdr:rowOff>0</xdr:rowOff>
        </xdr:from>
        <xdr:to>
          <xdr:col>3</xdr:col>
          <xdr:colOff>946150</xdr:colOff>
          <xdr:row>66</xdr:row>
          <xdr:rowOff>203200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A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assurance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65</xdr:row>
          <xdr:rowOff>31750</xdr:rowOff>
        </xdr:from>
        <xdr:to>
          <xdr:col>6</xdr:col>
          <xdr:colOff>412750</xdr:colOff>
          <xdr:row>66</xdr:row>
          <xdr:rowOff>31750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A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téléphone (si nécessaire pour l'entrée ou la sécurité)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66</xdr:row>
          <xdr:rowOff>12700</xdr:rowOff>
        </xdr:from>
        <xdr:to>
          <xdr:col>5</xdr:col>
          <xdr:colOff>419100</xdr:colOff>
          <xdr:row>66</xdr:row>
          <xdr:rowOff>228600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A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buanderie (# de personnes)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65</xdr:row>
          <xdr:rowOff>127000</xdr:rowOff>
        </xdr:from>
        <xdr:to>
          <xdr:col>5</xdr:col>
          <xdr:colOff>749300</xdr:colOff>
          <xdr:row>66</xdr:row>
          <xdr:rowOff>298450</xdr:rowOff>
        </xdr:to>
        <xdr:sp macro="" textlink="">
          <xdr:nvSpPr>
            <xdr:cNvPr id="13340" name="Option Button 28" hidden="1">
              <a:extLst>
                <a:ext uri="{63B3BB69-23CF-44E3-9099-C40C66FF867C}">
                  <a14:compatExt spid="_x0000_s13340"/>
                </a:ext>
                <a:ext uri="{FF2B5EF4-FFF2-40B4-BE49-F238E27FC236}">
                  <a16:creationId xmlns:a16="http://schemas.microsoft.com/office/drawing/2014/main" id="{00000000-0008-0000-0A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723900</xdr:colOff>
          <xdr:row>65</xdr:row>
          <xdr:rowOff>127000</xdr:rowOff>
        </xdr:from>
        <xdr:to>
          <xdr:col>5</xdr:col>
          <xdr:colOff>1028700</xdr:colOff>
          <xdr:row>66</xdr:row>
          <xdr:rowOff>298450</xdr:rowOff>
        </xdr:to>
        <xdr:sp macro="" textlink="">
          <xdr:nvSpPr>
            <xdr:cNvPr id="13341" name="Option Button 29" hidden="1">
              <a:extLst>
                <a:ext uri="{63B3BB69-23CF-44E3-9099-C40C66FF867C}">
                  <a14:compatExt spid="_x0000_s13341"/>
                </a:ext>
                <a:ext uri="{FF2B5EF4-FFF2-40B4-BE49-F238E27FC236}">
                  <a16:creationId xmlns:a16="http://schemas.microsoft.com/office/drawing/2014/main" id="{00000000-0008-0000-0A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1041400</xdr:colOff>
          <xdr:row>65</xdr:row>
          <xdr:rowOff>139700</xdr:rowOff>
        </xdr:from>
        <xdr:to>
          <xdr:col>5</xdr:col>
          <xdr:colOff>1346200</xdr:colOff>
          <xdr:row>66</xdr:row>
          <xdr:rowOff>298450</xdr:rowOff>
        </xdr:to>
        <xdr:sp macro="" textlink="">
          <xdr:nvSpPr>
            <xdr:cNvPr id="13342" name="Option Button 30" hidden="1">
              <a:extLst>
                <a:ext uri="{63B3BB69-23CF-44E3-9099-C40C66FF867C}">
                  <a14:compatExt spid="_x0000_s13342"/>
                </a:ext>
                <a:ext uri="{FF2B5EF4-FFF2-40B4-BE49-F238E27FC236}">
                  <a16:creationId xmlns:a16="http://schemas.microsoft.com/office/drawing/2014/main" id="{00000000-0008-0000-0A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1384300</xdr:colOff>
          <xdr:row>65</xdr:row>
          <xdr:rowOff>127000</xdr:rowOff>
        </xdr:from>
        <xdr:to>
          <xdr:col>6</xdr:col>
          <xdr:colOff>222250</xdr:colOff>
          <xdr:row>66</xdr:row>
          <xdr:rowOff>298450</xdr:rowOff>
        </xdr:to>
        <xdr:sp macro="" textlink="">
          <xdr:nvSpPr>
            <xdr:cNvPr id="13343" name="Option Button 31" hidden="1">
              <a:extLst>
                <a:ext uri="{63B3BB69-23CF-44E3-9099-C40C66FF867C}">
                  <a14:compatExt spid="_x0000_s13343"/>
                </a:ext>
                <a:ext uri="{FF2B5EF4-FFF2-40B4-BE49-F238E27FC236}">
                  <a16:creationId xmlns:a16="http://schemas.microsoft.com/office/drawing/2014/main" id="{00000000-0008-0000-0A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xdr:row>
          <xdr:rowOff>0</xdr:rowOff>
        </xdr:from>
        <xdr:to>
          <xdr:col>5</xdr:col>
          <xdr:colOff>946150</xdr:colOff>
          <xdr:row>18</xdr:row>
          <xdr:rowOff>12700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A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17</xdr:row>
          <xdr:rowOff>0</xdr:rowOff>
        </xdr:from>
        <xdr:to>
          <xdr:col>6</xdr:col>
          <xdr:colOff>946150</xdr:colOff>
          <xdr:row>18</xdr:row>
          <xdr:rowOff>12700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A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12</xdr:row>
          <xdr:rowOff>177800</xdr:rowOff>
        </xdr:from>
        <xdr:to>
          <xdr:col>1</xdr:col>
          <xdr:colOff>946150</xdr:colOff>
          <xdr:row>14</xdr:row>
          <xdr:rowOff>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A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studio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1327150</xdr:colOff>
          <xdr:row>12</xdr:row>
          <xdr:rowOff>177800</xdr:rowOff>
        </xdr:from>
        <xdr:to>
          <xdr:col>2</xdr:col>
          <xdr:colOff>469900</xdr:colOff>
          <xdr:row>14</xdr:row>
          <xdr:rowOff>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A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1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12</xdr:row>
          <xdr:rowOff>177800</xdr:rowOff>
        </xdr:from>
        <xdr:to>
          <xdr:col>3</xdr:col>
          <xdr:colOff>114300</xdr:colOff>
          <xdr:row>14</xdr:row>
          <xdr:rowOff>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A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2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12</xdr:row>
          <xdr:rowOff>177800</xdr:rowOff>
        </xdr:from>
        <xdr:to>
          <xdr:col>3</xdr:col>
          <xdr:colOff>1295400</xdr:colOff>
          <xdr:row>14</xdr:row>
          <xdr:rowOff>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A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3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139700</xdr:colOff>
          <xdr:row>12</xdr:row>
          <xdr:rowOff>177800</xdr:rowOff>
        </xdr:from>
        <xdr:to>
          <xdr:col>4</xdr:col>
          <xdr:colOff>952500</xdr:colOff>
          <xdr:row>14</xdr:row>
          <xdr:rowOff>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A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4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1193800</xdr:colOff>
          <xdr:row>12</xdr:row>
          <xdr:rowOff>177800</xdr:rowOff>
        </xdr:from>
        <xdr:to>
          <xdr:col>6</xdr:col>
          <xdr:colOff>1003300</xdr:colOff>
          <xdr:row>14</xdr:row>
          <xdr:rowOff>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A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 (décrire):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1327150</xdr:colOff>
          <xdr:row>12</xdr:row>
          <xdr:rowOff>177800</xdr:rowOff>
        </xdr:from>
        <xdr:to>
          <xdr:col>5</xdr:col>
          <xdr:colOff>812800</xdr:colOff>
          <xdr:row>14</xdr:row>
          <xdr:rowOff>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A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5+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17</xdr:row>
          <xdr:rowOff>0</xdr:rowOff>
        </xdr:from>
        <xdr:to>
          <xdr:col>1</xdr:col>
          <xdr:colOff>946150</xdr:colOff>
          <xdr:row>18</xdr:row>
          <xdr:rowOff>12700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A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641350</xdr:colOff>
          <xdr:row>17</xdr:row>
          <xdr:rowOff>12700</xdr:rowOff>
        </xdr:from>
        <xdr:to>
          <xdr:col>3</xdr:col>
          <xdr:colOff>304800</xdr:colOff>
          <xdr:row>18</xdr:row>
          <xdr:rowOff>25400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A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1041400</xdr:colOff>
          <xdr:row>17</xdr:row>
          <xdr:rowOff>25400</xdr:rowOff>
        </xdr:from>
        <xdr:to>
          <xdr:col>2</xdr:col>
          <xdr:colOff>603250</xdr:colOff>
          <xdr:row>18</xdr:row>
          <xdr:rowOff>12700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A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maison détachée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1308100</xdr:colOff>
          <xdr:row>19</xdr:row>
          <xdr:rowOff>0</xdr:rowOff>
        </xdr:from>
        <xdr:to>
          <xdr:col>6</xdr:col>
          <xdr:colOff>850900</xdr:colOff>
          <xdr:row>20</xdr:row>
          <xdr:rowOff>12700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A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mazout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19</xdr:row>
          <xdr:rowOff>0</xdr:rowOff>
        </xdr:from>
        <xdr:to>
          <xdr:col>8</xdr:col>
          <xdr:colOff>12700</xdr:colOff>
          <xdr:row>20</xdr:row>
          <xdr:rowOff>12700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A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18</xdr:row>
          <xdr:rowOff>184150</xdr:rowOff>
        </xdr:from>
        <xdr:to>
          <xdr:col>5</xdr:col>
          <xdr:colOff>1117600</xdr:colOff>
          <xdr:row>20</xdr:row>
          <xdr:rowOff>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A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gaz</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31750</xdr:colOff>
          <xdr:row>2</xdr:row>
          <xdr:rowOff>184150</xdr:rowOff>
        </xdr:from>
        <xdr:to>
          <xdr:col>1</xdr:col>
          <xdr:colOff>946150</xdr:colOff>
          <xdr:row>4</xdr:row>
          <xdr:rowOff>12700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B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nouveau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1022350</xdr:colOff>
          <xdr:row>2</xdr:row>
          <xdr:rowOff>177800</xdr:rowOff>
        </xdr:from>
        <xdr:to>
          <xdr:col>2</xdr:col>
          <xdr:colOff>565150</xdr:colOff>
          <xdr:row>4</xdr:row>
          <xdr:rowOff>12700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B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vérification annuelle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1308100</xdr:colOff>
          <xdr:row>3</xdr:row>
          <xdr:rowOff>12700</xdr:rowOff>
        </xdr:from>
        <xdr:to>
          <xdr:col>3</xdr:col>
          <xdr:colOff>1092200</xdr:colOff>
          <xdr:row>4</xdr:row>
          <xdr:rowOff>12700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B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en cours d'année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1</xdr:col>
          <xdr:colOff>946150</xdr:colOff>
          <xdr:row>20</xdr:row>
          <xdr:rowOff>12700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B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chauffage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19</xdr:row>
          <xdr:rowOff>0</xdr:rowOff>
        </xdr:from>
        <xdr:to>
          <xdr:col>2</xdr:col>
          <xdr:colOff>946150</xdr:colOff>
          <xdr:row>20</xdr:row>
          <xdr:rowOff>12700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B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eau chaude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19</xdr:row>
          <xdr:rowOff>0</xdr:rowOff>
        </xdr:from>
        <xdr:to>
          <xdr:col>3</xdr:col>
          <xdr:colOff>946150</xdr:colOff>
          <xdr:row>20</xdr:row>
          <xdr:rowOff>12700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B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0</xdr:rowOff>
        </xdr:from>
        <xdr:to>
          <xdr:col>1</xdr:col>
          <xdr:colOff>946150</xdr:colOff>
          <xdr:row>22</xdr:row>
          <xdr:rowOff>12700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B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câble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xdr:row>
          <xdr:rowOff>0</xdr:rowOff>
        </xdr:from>
        <xdr:to>
          <xdr:col>2</xdr:col>
          <xdr:colOff>946150</xdr:colOff>
          <xdr:row>22</xdr:row>
          <xdr:rowOff>12700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B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internet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21</xdr:row>
          <xdr:rowOff>0</xdr:rowOff>
        </xdr:from>
        <xdr:to>
          <xdr:col>3</xdr:col>
          <xdr:colOff>1022350</xdr:colOff>
          <xdr:row>22</xdr:row>
          <xdr:rowOff>38100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B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stationnement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0</xdr:rowOff>
        </xdr:from>
        <xdr:to>
          <xdr:col>4</xdr:col>
          <xdr:colOff>946150</xdr:colOff>
          <xdr:row>22</xdr:row>
          <xdr:rowOff>12700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B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appareils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xdr:row>
          <xdr:rowOff>0</xdr:rowOff>
        </xdr:from>
        <xdr:to>
          <xdr:col>5</xdr:col>
          <xdr:colOff>1041400</xdr:colOff>
          <xdr:row>21</xdr:row>
          <xdr:rowOff>177800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B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air conditionné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65</xdr:row>
          <xdr:rowOff>0</xdr:rowOff>
        </xdr:from>
        <xdr:to>
          <xdr:col>2</xdr:col>
          <xdr:colOff>946150</xdr:colOff>
          <xdr:row>66</xdr:row>
          <xdr:rowOff>12700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B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66</xdr:row>
          <xdr:rowOff>31750</xdr:rowOff>
        </xdr:from>
        <xdr:to>
          <xdr:col>3</xdr:col>
          <xdr:colOff>12700</xdr:colOff>
          <xdr:row>66</xdr:row>
          <xdr:rowOff>184150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B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égout et 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64</xdr:row>
          <xdr:rowOff>165100</xdr:rowOff>
        </xdr:from>
        <xdr:to>
          <xdr:col>4</xdr:col>
          <xdr:colOff>12700</xdr:colOff>
          <xdr:row>66</xdr:row>
          <xdr:rowOff>12700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B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poubelle et recyclage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66</xdr:row>
          <xdr:rowOff>0</xdr:rowOff>
        </xdr:from>
        <xdr:to>
          <xdr:col>3</xdr:col>
          <xdr:colOff>946150</xdr:colOff>
          <xdr:row>66</xdr:row>
          <xdr:rowOff>203200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B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assurance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65</xdr:row>
          <xdr:rowOff>31750</xdr:rowOff>
        </xdr:from>
        <xdr:to>
          <xdr:col>6</xdr:col>
          <xdr:colOff>412750</xdr:colOff>
          <xdr:row>66</xdr:row>
          <xdr:rowOff>31750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B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téléphone (si nécessaire pour l'entrée ou la sécurité)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66</xdr:row>
          <xdr:rowOff>12700</xdr:rowOff>
        </xdr:from>
        <xdr:to>
          <xdr:col>5</xdr:col>
          <xdr:colOff>419100</xdr:colOff>
          <xdr:row>66</xdr:row>
          <xdr:rowOff>228600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B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buanderie (# de personnes)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65</xdr:row>
          <xdr:rowOff>127000</xdr:rowOff>
        </xdr:from>
        <xdr:to>
          <xdr:col>5</xdr:col>
          <xdr:colOff>749300</xdr:colOff>
          <xdr:row>66</xdr:row>
          <xdr:rowOff>298450</xdr:rowOff>
        </xdr:to>
        <xdr:sp macro="" textlink="">
          <xdr:nvSpPr>
            <xdr:cNvPr id="14364" name="Option Button 28" hidden="1">
              <a:extLst>
                <a:ext uri="{63B3BB69-23CF-44E3-9099-C40C66FF867C}">
                  <a14:compatExt spid="_x0000_s14364"/>
                </a:ext>
                <a:ext uri="{FF2B5EF4-FFF2-40B4-BE49-F238E27FC236}">
                  <a16:creationId xmlns:a16="http://schemas.microsoft.com/office/drawing/2014/main" id="{00000000-0008-0000-0B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723900</xdr:colOff>
          <xdr:row>65</xdr:row>
          <xdr:rowOff>127000</xdr:rowOff>
        </xdr:from>
        <xdr:to>
          <xdr:col>5</xdr:col>
          <xdr:colOff>1028700</xdr:colOff>
          <xdr:row>66</xdr:row>
          <xdr:rowOff>298450</xdr:rowOff>
        </xdr:to>
        <xdr:sp macro="" textlink="">
          <xdr:nvSpPr>
            <xdr:cNvPr id="14365" name="Option Button 29" hidden="1">
              <a:extLst>
                <a:ext uri="{63B3BB69-23CF-44E3-9099-C40C66FF867C}">
                  <a14:compatExt spid="_x0000_s14365"/>
                </a:ext>
                <a:ext uri="{FF2B5EF4-FFF2-40B4-BE49-F238E27FC236}">
                  <a16:creationId xmlns:a16="http://schemas.microsoft.com/office/drawing/2014/main" id="{00000000-0008-0000-0B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1041400</xdr:colOff>
          <xdr:row>65</xdr:row>
          <xdr:rowOff>139700</xdr:rowOff>
        </xdr:from>
        <xdr:to>
          <xdr:col>5</xdr:col>
          <xdr:colOff>1346200</xdr:colOff>
          <xdr:row>66</xdr:row>
          <xdr:rowOff>298450</xdr:rowOff>
        </xdr:to>
        <xdr:sp macro="" textlink="">
          <xdr:nvSpPr>
            <xdr:cNvPr id="14366" name="Option Button 30" hidden="1">
              <a:extLst>
                <a:ext uri="{63B3BB69-23CF-44E3-9099-C40C66FF867C}">
                  <a14:compatExt spid="_x0000_s14366"/>
                </a:ext>
                <a:ext uri="{FF2B5EF4-FFF2-40B4-BE49-F238E27FC236}">
                  <a16:creationId xmlns:a16="http://schemas.microsoft.com/office/drawing/2014/main" id="{00000000-0008-0000-0B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1384300</xdr:colOff>
          <xdr:row>65</xdr:row>
          <xdr:rowOff>127000</xdr:rowOff>
        </xdr:from>
        <xdr:to>
          <xdr:col>6</xdr:col>
          <xdr:colOff>222250</xdr:colOff>
          <xdr:row>66</xdr:row>
          <xdr:rowOff>298450</xdr:rowOff>
        </xdr:to>
        <xdr:sp macro="" textlink="">
          <xdr:nvSpPr>
            <xdr:cNvPr id="14367" name="Option Button 31" hidden="1">
              <a:extLst>
                <a:ext uri="{63B3BB69-23CF-44E3-9099-C40C66FF867C}">
                  <a14:compatExt spid="_x0000_s14367"/>
                </a:ext>
                <a:ext uri="{FF2B5EF4-FFF2-40B4-BE49-F238E27FC236}">
                  <a16:creationId xmlns:a16="http://schemas.microsoft.com/office/drawing/2014/main" id="{00000000-0008-0000-0B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xdr:row>
          <xdr:rowOff>0</xdr:rowOff>
        </xdr:from>
        <xdr:to>
          <xdr:col>5</xdr:col>
          <xdr:colOff>946150</xdr:colOff>
          <xdr:row>18</xdr:row>
          <xdr:rowOff>12700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B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17</xdr:row>
          <xdr:rowOff>0</xdr:rowOff>
        </xdr:from>
        <xdr:to>
          <xdr:col>6</xdr:col>
          <xdr:colOff>946150</xdr:colOff>
          <xdr:row>18</xdr:row>
          <xdr:rowOff>12700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B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12</xdr:row>
          <xdr:rowOff>177800</xdr:rowOff>
        </xdr:from>
        <xdr:to>
          <xdr:col>1</xdr:col>
          <xdr:colOff>946150</xdr:colOff>
          <xdr:row>14</xdr:row>
          <xdr:rowOff>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B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studio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1327150</xdr:colOff>
          <xdr:row>12</xdr:row>
          <xdr:rowOff>177800</xdr:rowOff>
        </xdr:from>
        <xdr:to>
          <xdr:col>2</xdr:col>
          <xdr:colOff>469900</xdr:colOff>
          <xdr:row>14</xdr:row>
          <xdr:rowOff>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B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1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12</xdr:row>
          <xdr:rowOff>177800</xdr:rowOff>
        </xdr:from>
        <xdr:to>
          <xdr:col>3</xdr:col>
          <xdr:colOff>114300</xdr:colOff>
          <xdr:row>14</xdr:row>
          <xdr:rowOff>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B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2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12</xdr:row>
          <xdr:rowOff>177800</xdr:rowOff>
        </xdr:from>
        <xdr:to>
          <xdr:col>3</xdr:col>
          <xdr:colOff>1295400</xdr:colOff>
          <xdr:row>14</xdr:row>
          <xdr:rowOff>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B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3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139700</xdr:colOff>
          <xdr:row>12</xdr:row>
          <xdr:rowOff>177800</xdr:rowOff>
        </xdr:from>
        <xdr:to>
          <xdr:col>4</xdr:col>
          <xdr:colOff>952500</xdr:colOff>
          <xdr:row>14</xdr:row>
          <xdr:rowOff>0</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B00-00002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4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1193800</xdr:colOff>
          <xdr:row>12</xdr:row>
          <xdr:rowOff>177800</xdr:rowOff>
        </xdr:from>
        <xdr:to>
          <xdr:col>6</xdr:col>
          <xdr:colOff>1003300</xdr:colOff>
          <xdr:row>14</xdr:row>
          <xdr:rowOff>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B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 (décrire):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1327150</xdr:colOff>
          <xdr:row>12</xdr:row>
          <xdr:rowOff>177800</xdr:rowOff>
        </xdr:from>
        <xdr:to>
          <xdr:col>5</xdr:col>
          <xdr:colOff>812800</xdr:colOff>
          <xdr:row>14</xdr:row>
          <xdr:rowOff>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B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5+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1308100</xdr:colOff>
          <xdr:row>19</xdr:row>
          <xdr:rowOff>0</xdr:rowOff>
        </xdr:from>
        <xdr:to>
          <xdr:col>6</xdr:col>
          <xdr:colOff>850900</xdr:colOff>
          <xdr:row>20</xdr:row>
          <xdr:rowOff>12700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B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mazout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19</xdr:row>
          <xdr:rowOff>0</xdr:rowOff>
        </xdr:from>
        <xdr:to>
          <xdr:col>8</xdr:col>
          <xdr:colOff>12700</xdr:colOff>
          <xdr:row>20</xdr:row>
          <xdr:rowOff>12700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B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18</xdr:row>
          <xdr:rowOff>184150</xdr:rowOff>
        </xdr:from>
        <xdr:to>
          <xdr:col>5</xdr:col>
          <xdr:colOff>1117600</xdr:colOff>
          <xdr:row>20</xdr:row>
          <xdr:rowOff>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B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gaz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17</xdr:row>
          <xdr:rowOff>0</xdr:rowOff>
        </xdr:from>
        <xdr:to>
          <xdr:col>1</xdr:col>
          <xdr:colOff>946150</xdr:colOff>
          <xdr:row>18</xdr:row>
          <xdr:rowOff>12700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B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641350</xdr:colOff>
          <xdr:row>17</xdr:row>
          <xdr:rowOff>12700</xdr:rowOff>
        </xdr:from>
        <xdr:to>
          <xdr:col>3</xdr:col>
          <xdr:colOff>304800</xdr:colOff>
          <xdr:row>18</xdr:row>
          <xdr:rowOff>25400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B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1041400</xdr:colOff>
          <xdr:row>17</xdr:row>
          <xdr:rowOff>25400</xdr:rowOff>
        </xdr:from>
        <xdr:to>
          <xdr:col>2</xdr:col>
          <xdr:colOff>603250</xdr:colOff>
          <xdr:row>18</xdr:row>
          <xdr:rowOff>12700</xdr:rowOff>
        </xdr:to>
        <xdr:sp macro="" textlink="">
          <xdr:nvSpPr>
            <xdr:cNvPr id="14385" name="Check Box 49" hidden="1">
              <a:extLst>
                <a:ext uri="{63B3BB69-23CF-44E3-9099-C40C66FF867C}">
                  <a14:compatExt spid="_x0000_s14385"/>
                </a:ext>
                <a:ext uri="{FF2B5EF4-FFF2-40B4-BE49-F238E27FC236}">
                  <a16:creationId xmlns:a16="http://schemas.microsoft.com/office/drawing/2014/main" id="{00000000-0008-0000-0B00-00003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maison détachée</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31750</xdr:colOff>
          <xdr:row>2</xdr:row>
          <xdr:rowOff>184150</xdr:rowOff>
        </xdr:from>
        <xdr:to>
          <xdr:col>1</xdr:col>
          <xdr:colOff>946150</xdr:colOff>
          <xdr:row>4</xdr:row>
          <xdr:rowOff>12700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C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nouveau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1022350</xdr:colOff>
          <xdr:row>2</xdr:row>
          <xdr:rowOff>177800</xdr:rowOff>
        </xdr:from>
        <xdr:to>
          <xdr:col>2</xdr:col>
          <xdr:colOff>565150</xdr:colOff>
          <xdr:row>4</xdr:row>
          <xdr:rowOff>12700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C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vérification annuelle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1308100</xdr:colOff>
          <xdr:row>3</xdr:row>
          <xdr:rowOff>12700</xdr:rowOff>
        </xdr:from>
        <xdr:to>
          <xdr:col>3</xdr:col>
          <xdr:colOff>1092200</xdr:colOff>
          <xdr:row>4</xdr:row>
          <xdr:rowOff>12700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C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en cours d'année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1</xdr:col>
          <xdr:colOff>946150</xdr:colOff>
          <xdr:row>20</xdr:row>
          <xdr:rowOff>12700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C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chauffage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19</xdr:row>
          <xdr:rowOff>0</xdr:rowOff>
        </xdr:from>
        <xdr:to>
          <xdr:col>2</xdr:col>
          <xdr:colOff>946150</xdr:colOff>
          <xdr:row>20</xdr:row>
          <xdr:rowOff>12700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C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eau chaude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19</xdr:row>
          <xdr:rowOff>0</xdr:rowOff>
        </xdr:from>
        <xdr:to>
          <xdr:col>3</xdr:col>
          <xdr:colOff>946150</xdr:colOff>
          <xdr:row>20</xdr:row>
          <xdr:rowOff>12700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C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0</xdr:rowOff>
        </xdr:from>
        <xdr:to>
          <xdr:col>1</xdr:col>
          <xdr:colOff>946150</xdr:colOff>
          <xdr:row>22</xdr:row>
          <xdr:rowOff>12700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C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câble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xdr:row>
          <xdr:rowOff>0</xdr:rowOff>
        </xdr:from>
        <xdr:to>
          <xdr:col>2</xdr:col>
          <xdr:colOff>946150</xdr:colOff>
          <xdr:row>22</xdr:row>
          <xdr:rowOff>12700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C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internet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21</xdr:row>
          <xdr:rowOff>0</xdr:rowOff>
        </xdr:from>
        <xdr:to>
          <xdr:col>3</xdr:col>
          <xdr:colOff>1022350</xdr:colOff>
          <xdr:row>22</xdr:row>
          <xdr:rowOff>38100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C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stationnement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0</xdr:rowOff>
        </xdr:from>
        <xdr:to>
          <xdr:col>4</xdr:col>
          <xdr:colOff>946150</xdr:colOff>
          <xdr:row>22</xdr:row>
          <xdr:rowOff>12700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C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appareils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xdr:row>
          <xdr:rowOff>0</xdr:rowOff>
        </xdr:from>
        <xdr:to>
          <xdr:col>5</xdr:col>
          <xdr:colOff>1041400</xdr:colOff>
          <xdr:row>21</xdr:row>
          <xdr:rowOff>177800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C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air conditionné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65</xdr:row>
          <xdr:rowOff>0</xdr:rowOff>
        </xdr:from>
        <xdr:to>
          <xdr:col>2</xdr:col>
          <xdr:colOff>946150</xdr:colOff>
          <xdr:row>66</xdr:row>
          <xdr:rowOff>12700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C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66</xdr:row>
          <xdr:rowOff>31750</xdr:rowOff>
        </xdr:from>
        <xdr:to>
          <xdr:col>3</xdr:col>
          <xdr:colOff>12700</xdr:colOff>
          <xdr:row>66</xdr:row>
          <xdr:rowOff>184150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C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égout et 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64</xdr:row>
          <xdr:rowOff>165100</xdr:rowOff>
        </xdr:from>
        <xdr:to>
          <xdr:col>4</xdr:col>
          <xdr:colOff>12700</xdr:colOff>
          <xdr:row>66</xdr:row>
          <xdr:rowOff>12700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C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poubelle et recyclage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66</xdr:row>
          <xdr:rowOff>0</xdr:rowOff>
        </xdr:from>
        <xdr:to>
          <xdr:col>3</xdr:col>
          <xdr:colOff>946150</xdr:colOff>
          <xdr:row>66</xdr:row>
          <xdr:rowOff>203200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C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assurance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65</xdr:row>
          <xdr:rowOff>31750</xdr:rowOff>
        </xdr:from>
        <xdr:to>
          <xdr:col>6</xdr:col>
          <xdr:colOff>412750</xdr:colOff>
          <xdr:row>66</xdr:row>
          <xdr:rowOff>31750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C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téléphone (si nécessaire pour l'entrée ou la sécurité)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66</xdr:row>
          <xdr:rowOff>12700</xdr:rowOff>
        </xdr:from>
        <xdr:to>
          <xdr:col>5</xdr:col>
          <xdr:colOff>419100</xdr:colOff>
          <xdr:row>66</xdr:row>
          <xdr:rowOff>228600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C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buanderie (# de personnes)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65</xdr:row>
          <xdr:rowOff>127000</xdr:rowOff>
        </xdr:from>
        <xdr:to>
          <xdr:col>5</xdr:col>
          <xdr:colOff>749300</xdr:colOff>
          <xdr:row>66</xdr:row>
          <xdr:rowOff>298450</xdr:rowOff>
        </xdr:to>
        <xdr:sp macro="" textlink="">
          <xdr:nvSpPr>
            <xdr:cNvPr id="15388" name="Option Button 28" hidden="1">
              <a:extLst>
                <a:ext uri="{63B3BB69-23CF-44E3-9099-C40C66FF867C}">
                  <a14:compatExt spid="_x0000_s15388"/>
                </a:ext>
                <a:ext uri="{FF2B5EF4-FFF2-40B4-BE49-F238E27FC236}">
                  <a16:creationId xmlns:a16="http://schemas.microsoft.com/office/drawing/2014/main" id="{00000000-0008-0000-0C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723900</xdr:colOff>
          <xdr:row>65</xdr:row>
          <xdr:rowOff>127000</xdr:rowOff>
        </xdr:from>
        <xdr:to>
          <xdr:col>5</xdr:col>
          <xdr:colOff>1028700</xdr:colOff>
          <xdr:row>66</xdr:row>
          <xdr:rowOff>298450</xdr:rowOff>
        </xdr:to>
        <xdr:sp macro="" textlink="">
          <xdr:nvSpPr>
            <xdr:cNvPr id="15389" name="Option Button 29" hidden="1">
              <a:extLst>
                <a:ext uri="{63B3BB69-23CF-44E3-9099-C40C66FF867C}">
                  <a14:compatExt spid="_x0000_s15389"/>
                </a:ext>
                <a:ext uri="{FF2B5EF4-FFF2-40B4-BE49-F238E27FC236}">
                  <a16:creationId xmlns:a16="http://schemas.microsoft.com/office/drawing/2014/main" id="{00000000-0008-0000-0C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1041400</xdr:colOff>
          <xdr:row>65</xdr:row>
          <xdr:rowOff>139700</xdr:rowOff>
        </xdr:from>
        <xdr:to>
          <xdr:col>5</xdr:col>
          <xdr:colOff>1346200</xdr:colOff>
          <xdr:row>66</xdr:row>
          <xdr:rowOff>298450</xdr:rowOff>
        </xdr:to>
        <xdr:sp macro="" textlink="">
          <xdr:nvSpPr>
            <xdr:cNvPr id="15390" name="Option Button 30" hidden="1">
              <a:extLst>
                <a:ext uri="{63B3BB69-23CF-44E3-9099-C40C66FF867C}">
                  <a14:compatExt spid="_x0000_s15390"/>
                </a:ext>
                <a:ext uri="{FF2B5EF4-FFF2-40B4-BE49-F238E27FC236}">
                  <a16:creationId xmlns:a16="http://schemas.microsoft.com/office/drawing/2014/main" id="{00000000-0008-0000-0C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1384300</xdr:colOff>
          <xdr:row>65</xdr:row>
          <xdr:rowOff>127000</xdr:rowOff>
        </xdr:from>
        <xdr:to>
          <xdr:col>6</xdr:col>
          <xdr:colOff>222250</xdr:colOff>
          <xdr:row>66</xdr:row>
          <xdr:rowOff>298450</xdr:rowOff>
        </xdr:to>
        <xdr:sp macro="" textlink="">
          <xdr:nvSpPr>
            <xdr:cNvPr id="15391" name="Option Button 31" hidden="1">
              <a:extLst>
                <a:ext uri="{63B3BB69-23CF-44E3-9099-C40C66FF867C}">
                  <a14:compatExt spid="_x0000_s15391"/>
                </a:ext>
                <a:ext uri="{FF2B5EF4-FFF2-40B4-BE49-F238E27FC236}">
                  <a16:creationId xmlns:a16="http://schemas.microsoft.com/office/drawing/2014/main" id="{00000000-0008-0000-0C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800" b="0" i="0" u="none" strike="noStrike" baseline="0">
                  <a:solidFill>
                    <a:srgbClr val="000000"/>
                  </a:solidFill>
                  <a:latin typeface="Segoe UI"/>
                  <a:cs typeface="Segoe UI"/>
                </a:rPr>
                <a:t>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xdr:row>
          <xdr:rowOff>0</xdr:rowOff>
        </xdr:from>
        <xdr:to>
          <xdr:col>5</xdr:col>
          <xdr:colOff>946150</xdr:colOff>
          <xdr:row>18</xdr:row>
          <xdr:rowOff>12700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C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17</xdr:row>
          <xdr:rowOff>0</xdr:rowOff>
        </xdr:from>
        <xdr:to>
          <xdr:col>6</xdr:col>
          <xdr:colOff>946150</xdr:colOff>
          <xdr:row>18</xdr:row>
          <xdr:rowOff>12700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C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12</xdr:row>
          <xdr:rowOff>177800</xdr:rowOff>
        </xdr:from>
        <xdr:to>
          <xdr:col>1</xdr:col>
          <xdr:colOff>946150</xdr:colOff>
          <xdr:row>14</xdr:row>
          <xdr:rowOff>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C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studio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1327150</xdr:colOff>
          <xdr:row>12</xdr:row>
          <xdr:rowOff>177800</xdr:rowOff>
        </xdr:from>
        <xdr:to>
          <xdr:col>2</xdr:col>
          <xdr:colOff>469900</xdr:colOff>
          <xdr:row>14</xdr:row>
          <xdr:rowOff>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C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1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12</xdr:row>
          <xdr:rowOff>177800</xdr:rowOff>
        </xdr:from>
        <xdr:to>
          <xdr:col>3</xdr:col>
          <xdr:colOff>114300</xdr:colOff>
          <xdr:row>14</xdr:row>
          <xdr:rowOff>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C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2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12</xdr:row>
          <xdr:rowOff>177800</xdr:rowOff>
        </xdr:from>
        <xdr:to>
          <xdr:col>3</xdr:col>
          <xdr:colOff>1295400</xdr:colOff>
          <xdr:row>14</xdr:row>
          <xdr:rowOff>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C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3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139700</xdr:colOff>
          <xdr:row>12</xdr:row>
          <xdr:rowOff>177800</xdr:rowOff>
        </xdr:from>
        <xdr:to>
          <xdr:col>4</xdr:col>
          <xdr:colOff>952500</xdr:colOff>
          <xdr:row>14</xdr:row>
          <xdr:rowOff>0</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C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4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1193800</xdr:colOff>
          <xdr:row>12</xdr:row>
          <xdr:rowOff>177800</xdr:rowOff>
        </xdr:from>
        <xdr:to>
          <xdr:col>6</xdr:col>
          <xdr:colOff>1003300</xdr:colOff>
          <xdr:row>14</xdr:row>
          <xdr:rowOff>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C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 (décrire):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1327150</xdr:colOff>
          <xdr:row>12</xdr:row>
          <xdr:rowOff>177800</xdr:rowOff>
        </xdr:from>
        <xdr:to>
          <xdr:col>5</xdr:col>
          <xdr:colOff>812800</xdr:colOff>
          <xdr:row>14</xdr:row>
          <xdr:rowOff>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C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5+ 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17</xdr:row>
          <xdr:rowOff>0</xdr:rowOff>
        </xdr:from>
        <xdr:to>
          <xdr:col>1</xdr:col>
          <xdr:colOff>946150</xdr:colOff>
          <xdr:row>18</xdr:row>
          <xdr:rowOff>12700</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C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appartement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641350</xdr:colOff>
          <xdr:row>17</xdr:row>
          <xdr:rowOff>12700</xdr:rowOff>
        </xdr:from>
        <xdr:to>
          <xdr:col>3</xdr:col>
          <xdr:colOff>304800</xdr:colOff>
          <xdr:row>18</xdr:row>
          <xdr:rowOff>25400</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C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autre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1041400</xdr:colOff>
          <xdr:row>17</xdr:row>
          <xdr:rowOff>25400</xdr:rowOff>
        </xdr:from>
        <xdr:to>
          <xdr:col>2</xdr:col>
          <xdr:colOff>603250</xdr:colOff>
          <xdr:row>18</xdr:row>
          <xdr:rowOff>12700</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C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maison détachée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1308100</xdr:colOff>
          <xdr:row>19</xdr:row>
          <xdr:rowOff>0</xdr:rowOff>
        </xdr:from>
        <xdr:to>
          <xdr:col>6</xdr:col>
          <xdr:colOff>850900</xdr:colOff>
          <xdr:row>20</xdr:row>
          <xdr:rowOff>12700</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C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mazout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19</xdr:row>
          <xdr:rowOff>0</xdr:rowOff>
        </xdr:from>
        <xdr:to>
          <xdr:col>8</xdr:col>
          <xdr:colOff>12700</xdr:colOff>
          <xdr:row>20</xdr:row>
          <xdr:rowOff>12700</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0C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électricité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18</xdr:row>
          <xdr:rowOff>184150</xdr:rowOff>
        </xdr:from>
        <xdr:to>
          <xdr:col>5</xdr:col>
          <xdr:colOff>1117600</xdr:colOff>
          <xdr:row>20</xdr:row>
          <xdr:rowOff>0</xdr:rowOff>
        </xdr:to>
        <xdr:sp macro="" textlink="">
          <xdr:nvSpPr>
            <xdr:cNvPr id="15407" name="Check Box 47" hidden="1">
              <a:extLst>
                <a:ext uri="{63B3BB69-23CF-44E3-9099-C40C66FF867C}">
                  <a14:compatExt spid="_x0000_s15407"/>
                </a:ext>
                <a:ext uri="{FF2B5EF4-FFF2-40B4-BE49-F238E27FC236}">
                  <a16:creationId xmlns:a16="http://schemas.microsoft.com/office/drawing/2014/main" id="{00000000-0008-0000-0C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CA" sz="1100" b="0" i="0" u="none" strike="noStrike" baseline="0">
                  <a:solidFill>
                    <a:srgbClr val="000000"/>
                  </a:solidFill>
                  <a:latin typeface="Calibri"/>
                  <a:ea typeface="Calibri"/>
                  <a:cs typeface="Calibri"/>
                </a:rPr>
                <a:t> gaz</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6</xdr:col>
      <xdr:colOff>542925</xdr:colOff>
      <xdr:row>8</xdr:row>
      <xdr:rowOff>123825</xdr:rowOff>
    </xdr:from>
    <xdr:to>
      <xdr:col>11</xdr:col>
      <xdr:colOff>485775</xdr:colOff>
      <xdr:row>21</xdr:row>
      <xdr:rowOff>95250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6362700" y="1647825"/>
          <a:ext cx="3562350" cy="2257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Note that</a:t>
          </a:r>
          <a:r>
            <a:rPr lang="en-CA" sz="1100" baseline="0"/>
            <a:t> some cells have values that change based on the information selected by the user:</a:t>
          </a:r>
        </a:p>
        <a:p>
          <a:r>
            <a:rPr lang="en-CA" sz="1100" baseline="0"/>
            <a:t>- C10: 5+ bedroom (</a:t>
          </a:r>
          <a:r>
            <a:rPr lang="en-CA" sz="1100" baseline="0">
              <a:solidFill>
                <a:schemeClr val="dk1"/>
              </a:solidFill>
              <a:effectLst/>
              <a:latin typeface="+mn-lt"/>
              <a:ea typeface="+mn-ea"/>
              <a:cs typeface="+mn-cs"/>
            </a:rPr>
            <a:t>BC, ON, PE and YT only</a:t>
          </a:r>
          <a:r>
            <a:rPr lang="en-CA" sz="1100" baseline="0"/>
            <a:t>) or 4+ bedroom</a:t>
          </a:r>
        </a:p>
        <a:p>
          <a:r>
            <a:rPr lang="en-CA" sz="1100" baseline="0"/>
            <a:t>- E5: Oil (QC only) or Gas</a:t>
          </a:r>
        </a:p>
        <a:p>
          <a:r>
            <a:rPr lang="en-CA" sz="1100" baseline="0"/>
            <a:t>- G6: SDH (PE only) or Other</a:t>
          </a:r>
        </a:p>
        <a:p>
          <a:endParaRPr lang="en-CA" sz="1100" baseline="0"/>
        </a:p>
        <a:p>
          <a:r>
            <a:rPr lang="en-CA" sz="1100" baseline="0"/>
            <a:t>This is because they have values that only apply to certain provinces.  To ensure that the code is valid even if a non-applicable value is selected, the value changes to an eligible value. For example, if a SDH is selected for a QC account, the assigned value is "Other" and the utilities will reflect this.</a:t>
          </a:r>
          <a:endParaRPr lang="en-CA"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0F77287-9B08-4C47-ADC9-4F6EE4CD7D0F}" name="Table14" displayName="Table14" ref="A1:J345" totalsRowShown="0" headerRowDxfId="26" dataDxfId="25" dataCellStyle="Currency 2">
  <tableColumns count="10">
    <tableColumn id="1" xr3:uid="{B595FFEA-77A3-4FFE-81A9-B6D763F497D3}" name="CODE" dataDxfId="24" dataCellStyle="Currency 2"/>
    <tableColumn id="2" xr3:uid="{BE05E0A8-7549-46F0-8B8F-E864DC6DF923}" name="Heat" dataDxfId="23" dataCellStyle="Currency 2"/>
    <tableColumn id="3" xr3:uid="{AEA7F121-2155-4D3C-AD86-673D6B5DB2C8}" name="Electricity" dataDxfId="22" dataCellStyle="Currency 2"/>
    <tableColumn id="4" xr3:uid="{1C7A388D-649A-4E14-B2E7-924E962E698C}" name="Hot Water" dataDxfId="21" dataCellStyle="Currency 2"/>
    <tableColumn id="5" xr3:uid="{A47DCE3C-7791-49CA-A949-FCBB7D6CFCC1}" name="Water and Sewer" dataDxfId="20" dataCellStyle="Currency 2"/>
    <tableColumn id="6" xr3:uid="{CFD9B01C-B0E6-4AB6-AF16-7508DC2403CE}" name="Garbage and Recycling" dataDxfId="19" dataCellStyle="Currency 2"/>
    <tableColumn id="7" xr3:uid="{E898322D-0B0D-4D95-8AB7-3413BE496E0E}" name="Insurance" dataDxfId="18" dataCellStyle="Currency 2"/>
    <tableColumn id="8" xr3:uid="{F4017FFF-E371-415A-8910-6DAA840D8C60}" name="Telephone" dataDxfId="17" dataCellStyle="Currency 2"/>
    <tableColumn id="9" xr3:uid="{D99E6BF7-181B-4A2A-893C-13D3010ED6FB}" name="Laundry" dataDxfId="16" dataCellStyle="Currency 2"/>
    <tableColumn id="10" xr3:uid="{741C4C28-69C0-48AA-920A-9C69D9960242}" name="Year" dataDxfId="15" dataCellStyle="Currency 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8D8479B-39A1-4D3F-8300-1C8E76CBBC3E}" name="Table42228" displayName="Table42228" ref="B3:C10" totalsRowShown="0" headerRowDxfId="8">
  <autoFilter ref="B3:C10" xr:uid="{CA0204CD-A384-4AB3-84B4-0B004CF50CB6}"/>
  <tableColumns count="2">
    <tableColumn id="1" xr3:uid="{25663765-5A2C-4414-B067-964AD97F2FDD}" name="Vlookbed"/>
    <tableColumn id="2" xr3:uid="{28DBB4AD-EEBF-4C23-B0CA-D03B865BA1C2}" name="Bedroom"/>
  </tableColumns>
  <tableStyleInfo name="TableStyleLight1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1646EFD-6ECB-43AE-B3B0-CF98323DB884}" name="Table52329" displayName="Table52329" ref="D3:E7" totalsRowShown="0" headerRowDxfId="7">
  <autoFilter ref="D3:E7" xr:uid="{AB58D052-CCA4-4EE2-BDFD-C112EB93DECA}"/>
  <tableColumns count="2">
    <tableColumn id="1" xr3:uid="{76AB9A06-D03E-4B37-BC43-FFAA81E4C6DF}" name="VlookEN"/>
    <tableColumn id="2" xr3:uid="{6A650AE0-3955-450F-A678-722E365E3518}" name="Energy"/>
  </tableColumns>
  <tableStyleInfo name="TableStyleLight1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CE82502E-B240-4740-A150-219DD84B9B8C}" name="Table62430" displayName="Table62430" ref="F3:G6" totalsRowShown="0" headerRowDxfId="6">
  <autoFilter ref="F3:G6" xr:uid="{6A22B16F-A8BF-4184-BAA5-349671C1F664}"/>
  <tableColumns count="2">
    <tableColumn id="1" xr3:uid="{22AEB442-D168-4C79-B471-37B47DE4EDB2}" name="VLookApt"/>
    <tableColumn id="2" xr3:uid="{5F1B4616-2E89-4EEF-889B-476DF6572C94}" name="Type"/>
  </tableColumns>
  <tableStyleInfo name="TableStyleLight1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8B20ACE7-36E5-472C-A08F-79F0E2302994}" name="Table72531" displayName="Table72531" ref="I3:J6" totalsRowShown="0" headerRowDxfId="5">
  <autoFilter ref="I3:J6" xr:uid="{374179A7-C0B4-4362-85E7-786D67737044}"/>
  <tableColumns count="2">
    <tableColumn id="1" xr3:uid="{256B7399-302A-445A-BD99-B5EDB98E2C1E}" name="Utilities"/>
    <tableColumn id="2" xr3:uid="{81EF6AC0-1426-4FD6-BF00-437AF8846333}" name="Included"/>
  </tableColumns>
  <tableStyleInfo name="TableStyleLight1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40668DD-F82C-4526-BE7F-DD04F661C53C}" name="Table82632" displayName="Table82632" ref="A15:C22" totalsRowShown="0">
  <autoFilter ref="A15:C22" xr:uid="{96F41E9F-AFA9-480E-9D2F-73B3A0F3D7D9}"/>
  <tableColumns count="3">
    <tableColumn id="1" xr3:uid="{099A34F9-2DE3-47ED-98D8-DFC6167D9754}" name="Service"/>
    <tableColumn id="2" xr3:uid="{B91288D3-775B-4FA9-9D9F-07CFD1B4522C}" name="Included"/>
    <tableColumn id="3" xr3:uid="{BA473578-F307-422B-BBB3-65F09667DEA5}" name="Cost"/>
  </tableColumns>
  <tableStyleInfo name="TableStyleMedium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283BB60D-3866-46DE-B956-B711A6114551}" name="Table32133" displayName="Table32133" ref="A3:A12" totalsRowShown="0" headerRowDxfId="4">
  <autoFilter ref="A3:A12" xr:uid="{876A6AF8-3672-49C7-BF8A-0DB2C2DEF407}"/>
  <sortState xmlns:xlrd2="http://schemas.microsoft.com/office/spreadsheetml/2017/richdata2" ref="A4:A11">
    <sortCondition ref="A3:A11"/>
  </sortState>
  <tableColumns count="1">
    <tableColumn id="1" xr3:uid="{85FA0034-7EAE-4163-873F-7BE9A7E90E70}" name="Province"/>
  </tableColumns>
  <tableStyleInfo name="TableStyleLight1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4BDC8558-B82C-4C9D-ABA5-F6956090C926}" name="Table42234" displayName="Table42234" ref="B3:C10" totalsRowShown="0" headerRowDxfId="3">
  <autoFilter ref="B3:C10" xr:uid="{CA0204CD-A384-4AB3-84B4-0B004CF50CB6}"/>
  <tableColumns count="2">
    <tableColumn id="1" xr3:uid="{8C5E9449-7C88-4016-B954-CD1934D6F490}" name="Vlookbed"/>
    <tableColumn id="2" xr3:uid="{8695DD92-4BC2-4231-A71E-34DEC3204CF7}" name="Bedroom"/>
  </tableColumns>
  <tableStyleInfo name="TableStyleLight1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A964200-3F7A-4AC9-866F-3F7CA3775CB0}" name="Table52335" displayName="Table52335" ref="D3:E7" totalsRowShown="0" headerRowDxfId="2">
  <autoFilter ref="D3:E7" xr:uid="{AB58D052-CCA4-4EE2-BDFD-C112EB93DECA}"/>
  <tableColumns count="2">
    <tableColumn id="1" xr3:uid="{C8EDE1C8-A23B-492D-A994-4D455FCDF3C7}" name="VlookEN"/>
    <tableColumn id="2" xr3:uid="{FEC4C271-B693-4EE7-BCB8-1A31FB200758}" name="Energy"/>
  </tableColumns>
  <tableStyleInfo name="TableStyleLight1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F9C60D6-1F47-4067-A2FE-624FF2C00A52}" name="Table62436" displayName="Table62436" ref="F3:G6" totalsRowShown="0" headerRowDxfId="1">
  <autoFilter ref="F3:G6" xr:uid="{6A22B16F-A8BF-4184-BAA5-349671C1F664}"/>
  <tableColumns count="2">
    <tableColumn id="1" xr3:uid="{4AFE7D25-4F7B-410C-AAAA-428C5F6D559C}" name="VLookApt"/>
    <tableColumn id="2" xr3:uid="{EE875B40-63A8-4601-9F4E-A65E7A41F4C0}" name="Type"/>
  </tableColumns>
  <tableStyleInfo name="TableStyleLight1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D0C3EBA2-E13E-4281-8D49-A5EC294A6EF1}" name="Table72537" displayName="Table72537" ref="I3:J6" totalsRowShown="0" headerRowDxfId="0">
  <autoFilter ref="I3:J6" xr:uid="{374179A7-C0B4-4362-85E7-786D67737044}"/>
  <tableColumns count="2">
    <tableColumn id="1" xr3:uid="{32485658-4806-4EF4-9046-BEB110910B71}" name="Utilities"/>
    <tableColumn id="2" xr3:uid="{81973370-30C4-4B52-8F0A-21E478CFEE82}" name="Included"/>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76A6AF8-3672-49C7-BF8A-0DB2C2DEF407}" name="Table321" displayName="Table321" ref="A3:A12" totalsRowShown="0" headerRowDxfId="14">
  <autoFilter ref="A3:A12" xr:uid="{876A6AF8-3672-49C7-BF8A-0DB2C2DEF407}"/>
  <sortState xmlns:xlrd2="http://schemas.microsoft.com/office/spreadsheetml/2017/richdata2" ref="A4:A11">
    <sortCondition ref="A3:A11"/>
  </sortState>
  <tableColumns count="1">
    <tableColumn id="1" xr3:uid="{2B210120-D270-4643-B76B-6301F2673006}" name="Province"/>
  </tableColumns>
  <tableStyleInfo name="TableStyleLight1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F7C9489-ECAA-4D62-A8F4-6DFFA58ADF26}" name="Table82638" displayName="Table82638" ref="A15:C22" totalsRowShown="0">
  <autoFilter ref="A15:C22" xr:uid="{96F41E9F-AFA9-480E-9D2F-73B3A0F3D7D9}"/>
  <tableColumns count="3">
    <tableColumn id="1" xr3:uid="{8E7C6F94-0DB0-44D9-9368-EDEBCD1F32EB}" name="Service"/>
    <tableColumn id="2" xr3:uid="{276AF399-13A6-409B-9796-7B779D154DFA}" name="Included"/>
    <tableColumn id="3" xr3:uid="{7AD4D1AC-7FCD-4557-80A2-7426CBD29BBC}" name="Cost"/>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A0204CD-A384-4AB3-84B4-0B004CF50CB6}" name="Table422" displayName="Table422" ref="B3:C10" totalsRowShown="0" headerRowDxfId="13">
  <autoFilter ref="B3:C10" xr:uid="{CA0204CD-A384-4AB3-84B4-0B004CF50CB6}"/>
  <tableColumns count="2">
    <tableColumn id="1" xr3:uid="{D55252CF-32B5-4CF8-B694-FB0C8A776695}" name="Vlookbed"/>
    <tableColumn id="2" xr3:uid="{E6F4777B-0579-40C0-8CB6-F9F0928DC20E}" name="Bedroom"/>
  </tableColumns>
  <tableStyleInfo name="TableStyleLight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B58D052-CCA4-4EE2-BDFD-C112EB93DECA}" name="Table523" displayName="Table523" ref="D3:E7" totalsRowShown="0" headerRowDxfId="12">
  <autoFilter ref="D3:E7" xr:uid="{AB58D052-CCA4-4EE2-BDFD-C112EB93DECA}"/>
  <tableColumns count="2">
    <tableColumn id="1" xr3:uid="{607C970D-116A-4626-AC28-470E0FA318CD}" name="VlookEN"/>
    <tableColumn id="2" xr3:uid="{39DD7ECC-6D32-4A4B-83C0-D321B7AB3EDC}" name="Energy"/>
  </tableColumns>
  <tableStyleInfo name="TableStyleLight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A22B16F-A8BF-4184-BAA5-349671C1F664}" name="Table624" displayName="Table624" ref="F3:G6" totalsRowShown="0" headerRowDxfId="11">
  <autoFilter ref="F3:G6" xr:uid="{6A22B16F-A8BF-4184-BAA5-349671C1F664}"/>
  <tableColumns count="2">
    <tableColumn id="1" xr3:uid="{C5712B81-61A6-4C5D-8E67-034779AB5ABA}" name="VLookApt"/>
    <tableColumn id="2" xr3:uid="{ADEAA3AD-392E-4CB2-B407-774F3A1D119B}" name="Type"/>
  </tableColumns>
  <tableStyleInfo name="TableStyleLight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374179A7-C0B4-4362-85E7-786D67737044}" name="Table725" displayName="Table725" ref="I3:J6" totalsRowShown="0" headerRowDxfId="10">
  <autoFilter ref="I3:J6" xr:uid="{374179A7-C0B4-4362-85E7-786D67737044}"/>
  <tableColumns count="2">
    <tableColumn id="1" xr3:uid="{CB63B30F-B191-4B21-A3D0-B7844FEB7B7C}" name="Utilities"/>
    <tableColumn id="2" xr3:uid="{639756E6-FA14-4449-9E8B-789E2447994E}" name="Included"/>
  </tableColumns>
  <tableStyleInfo name="TableStyleLight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6F41E9F-AFA9-480E-9D2F-73B3A0F3D7D9}" name="Table826" displayName="Table826" ref="A15:C22" totalsRowShown="0">
  <autoFilter ref="A15:C22" xr:uid="{96F41E9F-AFA9-480E-9D2F-73B3A0F3D7D9}"/>
  <tableColumns count="3">
    <tableColumn id="1" xr3:uid="{E364B001-D0C1-47DE-9B1C-E8440C945A25}" name="Service"/>
    <tableColumn id="2" xr3:uid="{1BBD6642-7F4A-4424-B574-FC3D01C0ADD2}" name="Included"/>
    <tableColumn id="3" xr3:uid="{96DAF866-0DA2-4816-B2F3-DA7DC9C9E7DF}" name="Cost"/>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EBA654E-743D-4133-8511-6A3296DAE931}" name="Table2" displayName="Table2" ref="L3:L5" totalsRowShown="0">
  <autoFilter ref="L3:L5" xr:uid="{9EBA654E-743D-4133-8511-6A3296DAE931}"/>
  <tableColumns count="1">
    <tableColumn id="1" xr3:uid="{7B5A623B-1647-44C5-9A0E-6DCEE5389584}" name="Available Years"/>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4380B21-9DCD-47E0-A3B0-FF7CE16767F8}" name="Table32127" displayName="Table32127" ref="A3:A12" totalsRowShown="0" headerRowDxfId="9">
  <autoFilter ref="A3:A12" xr:uid="{876A6AF8-3672-49C7-BF8A-0DB2C2DEF407}"/>
  <sortState xmlns:xlrd2="http://schemas.microsoft.com/office/spreadsheetml/2017/richdata2" ref="A4:A11">
    <sortCondition ref="A3:A11"/>
  </sortState>
  <tableColumns count="1">
    <tableColumn id="1" xr3:uid="{E2450B93-2EBE-40A0-8E4C-C15A8CD624E9}" name="Province"/>
  </tableColumns>
  <tableStyleInfo name="TableStyleLight1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2-03-16T14:31:45.41" personId="{00000000-0000-0000-0000-000000000000}" id="{837D5864-DFD5-4610-8C52-61EAC102DA42}">
    <text>This is the code that is used in the VLOOKUP.  The formulas on the Calculation Worksheet will look for this code in the Utility and Services tab, and will return the utility values associated with this type of dwelling</text>
  </threadedComment>
  <threadedComment ref="E5" dT="2022-03-15T21:09:04.84" personId="{00000000-0000-0000-0000-000000000000}" id="{74F09386-42F1-4EAC-8774-0737938A0FC5}">
    <text>Note that this formula checks whether the province selected has separate values for oil and gas (right now, it checks if the Province is QC and year is after 2021).  If these conditions are not true, the text in the code changes to "Gas".</text>
  </threadedComment>
  <threadedComment ref="G6" dT="2022-03-15T20:19:23.04" personId="{00000000-0000-0000-0000-000000000000}" id="{BAC8EA09-B500-414B-9356-59796C44963F}">
    <text>Note that this formula checks whether the province selected has values for SDH (checks if the Province is PE and the year is after 2021).  If it is not supported, the text in the code changes to "Other".</text>
  </threadedComment>
  <threadedComment ref="C9" dT="2022-03-15T20:12:33.78" personId="{00000000-0000-0000-0000-000000000000}" id="{951299C6-CD45-421C-9D85-E9BFA596A664}">
    <text>Note that this formula checks whether the province selected has values for 5+ bedrooms (Checks of province is ON, BC, YG or PE and the year is after 2021).  If it is not supported, the text in the code changes to 4+ bedrooms and utility values will be 4+ bedrooms.</text>
  </threadedComment>
</ThreadedComments>
</file>

<file path=xl/threadedComments/threadedComment2.xml><?xml version="1.0" encoding="utf-8"?>
<ThreadedComments xmlns="http://schemas.microsoft.com/office/spreadsheetml/2018/threadedcomments" xmlns:x="http://schemas.openxmlformats.org/spreadsheetml/2006/main">
  <threadedComment ref="B1" dT="2022-03-16T14:31:45.41" personId="{00000000-0000-0000-0000-000000000000}" id="{6583DAC9-C637-489D-924F-EB6D268971A4}">
    <text>This is the code that is used in the VLOOKUP.  The formulas on the Calculation Worksheet will look for this code in the Utility and Services tab, and will return the utility values associated with this type of dwelling</text>
  </threadedComment>
  <threadedComment ref="E5" dT="2022-03-15T21:09:04.84" personId="{00000000-0000-0000-0000-000000000000}" id="{9DAC0760-B5FC-44CC-B9FB-07BE6A2753C7}">
    <text>Note that this formula checks whether the province selected has separate values for oil and gas (right now, it checks if the Province is QC and year is after 2021).  If these conditions are not true, the text in the code changes to "Gas".</text>
  </threadedComment>
  <threadedComment ref="G6" dT="2022-03-15T20:19:23.04" personId="{00000000-0000-0000-0000-000000000000}" id="{46BA85C7-CCC5-4E0B-8468-34F2BE320435}">
    <text>Note that this formula checks whether the province selected has values for SDH (checks if the Province is PE and the year is after 2021).  If it is not supported, the text in the code changes to "Other".</text>
  </threadedComment>
  <threadedComment ref="C9" dT="2022-03-15T20:12:33.78" personId="{00000000-0000-0000-0000-000000000000}" id="{539F945A-290F-4A15-B9FE-CA6216369242}">
    <text>Note that this formula checks whether the province selected has values for 5+ bedrooms (Checks of province is ON, BC, YG or PE and the year is after 2021).  If it is not supported, the text in the code changes to 4+ bedrooms and utility values will be 4+ bedrooms.</text>
  </threadedComment>
</ThreadedComments>
</file>

<file path=xl/threadedComments/threadedComment3.xml><?xml version="1.0" encoding="utf-8"?>
<ThreadedComments xmlns="http://schemas.microsoft.com/office/spreadsheetml/2018/threadedcomments" xmlns:x="http://schemas.openxmlformats.org/spreadsheetml/2006/main">
  <threadedComment ref="B1" dT="2022-03-16T14:31:45.41" personId="{00000000-0000-0000-0000-000000000000}" id="{48A90F56-D7B4-4CC9-B89E-477DF9CD4BCF}">
    <text>This is the code that is used in the VLOOKUP.  The formulas on the Calculation Worksheet will look for this code in the Utility and Services tab, and will return the utility values associated with this type of dwelling</text>
  </threadedComment>
  <threadedComment ref="E5" dT="2022-03-15T21:09:04.84" personId="{00000000-0000-0000-0000-000000000000}" id="{14888212-2B0C-4BCB-A69F-49FC9D0FD70F}">
    <text>Note that this formula checks whether the province selected has separate values for oil and gas (right now, it checks if the Province is QC and year is after 2021).  If these conditions are not true, the text in the code changes to "Gas".</text>
  </threadedComment>
  <threadedComment ref="G6" dT="2022-03-15T20:19:23.04" personId="{00000000-0000-0000-0000-000000000000}" id="{1CF95590-AF86-4E3A-89D9-7BFACDCD54EA}">
    <text>Note that this formula checks whether the province selected has values for SDH (checks if the Province is PE and the year is after 2021).  If it is not supported, the text in the code changes to "Other".</text>
  </threadedComment>
  <threadedComment ref="C9" dT="2022-03-15T20:12:33.78" personId="{00000000-0000-0000-0000-000000000000}" id="{97EE28D9-72D3-42CF-8A5B-9B8CB3EC78EE}">
    <text>Note that this formula checks whether the province selected has values for 5+ bedrooms (Checks of province is ON, BC, YG or PE and the year is after 2021).  If it is not supported, the text in the code changes to 4+ bedrooms and utility values will be 4+ bedrooms.</text>
  </threadedComment>
</ThreadedComments>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154.xml"/><Relationship Id="rId18" Type="http://schemas.openxmlformats.org/officeDocument/2006/relationships/ctrlProp" Target="../ctrlProps/ctrlProp159.xml"/><Relationship Id="rId26" Type="http://schemas.openxmlformats.org/officeDocument/2006/relationships/ctrlProp" Target="../ctrlProps/ctrlProp167.xml"/><Relationship Id="rId39" Type="http://schemas.openxmlformats.org/officeDocument/2006/relationships/ctrlProp" Target="../ctrlProps/ctrlProp180.xml"/><Relationship Id="rId21" Type="http://schemas.openxmlformats.org/officeDocument/2006/relationships/ctrlProp" Target="../ctrlProps/ctrlProp162.xml"/><Relationship Id="rId34" Type="http://schemas.openxmlformats.org/officeDocument/2006/relationships/ctrlProp" Target="../ctrlProps/ctrlProp175.xml"/><Relationship Id="rId7" Type="http://schemas.openxmlformats.org/officeDocument/2006/relationships/ctrlProp" Target="../ctrlProps/ctrlProp148.xml"/><Relationship Id="rId12" Type="http://schemas.openxmlformats.org/officeDocument/2006/relationships/ctrlProp" Target="../ctrlProps/ctrlProp153.xml"/><Relationship Id="rId17" Type="http://schemas.openxmlformats.org/officeDocument/2006/relationships/ctrlProp" Target="../ctrlProps/ctrlProp158.xml"/><Relationship Id="rId25" Type="http://schemas.openxmlformats.org/officeDocument/2006/relationships/ctrlProp" Target="../ctrlProps/ctrlProp166.xml"/><Relationship Id="rId33" Type="http://schemas.openxmlformats.org/officeDocument/2006/relationships/ctrlProp" Target="../ctrlProps/ctrlProp174.xml"/><Relationship Id="rId38" Type="http://schemas.openxmlformats.org/officeDocument/2006/relationships/ctrlProp" Target="../ctrlProps/ctrlProp179.xml"/><Relationship Id="rId2" Type="http://schemas.openxmlformats.org/officeDocument/2006/relationships/drawing" Target="../drawings/drawing5.xml"/><Relationship Id="rId16" Type="http://schemas.openxmlformats.org/officeDocument/2006/relationships/ctrlProp" Target="../ctrlProps/ctrlProp157.xml"/><Relationship Id="rId20" Type="http://schemas.openxmlformats.org/officeDocument/2006/relationships/ctrlProp" Target="../ctrlProps/ctrlProp161.xml"/><Relationship Id="rId29" Type="http://schemas.openxmlformats.org/officeDocument/2006/relationships/ctrlProp" Target="../ctrlProps/ctrlProp170.xml"/><Relationship Id="rId1" Type="http://schemas.openxmlformats.org/officeDocument/2006/relationships/printerSettings" Target="../printerSettings/printerSettings10.bin"/><Relationship Id="rId6" Type="http://schemas.openxmlformats.org/officeDocument/2006/relationships/ctrlProp" Target="../ctrlProps/ctrlProp147.xml"/><Relationship Id="rId11" Type="http://schemas.openxmlformats.org/officeDocument/2006/relationships/ctrlProp" Target="../ctrlProps/ctrlProp152.xml"/><Relationship Id="rId24" Type="http://schemas.openxmlformats.org/officeDocument/2006/relationships/ctrlProp" Target="../ctrlProps/ctrlProp165.xml"/><Relationship Id="rId32" Type="http://schemas.openxmlformats.org/officeDocument/2006/relationships/ctrlProp" Target="../ctrlProps/ctrlProp173.xml"/><Relationship Id="rId37" Type="http://schemas.openxmlformats.org/officeDocument/2006/relationships/ctrlProp" Target="../ctrlProps/ctrlProp178.xml"/><Relationship Id="rId40" Type="http://schemas.openxmlformats.org/officeDocument/2006/relationships/comments" Target="../comments2.xml"/><Relationship Id="rId5" Type="http://schemas.openxmlformats.org/officeDocument/2006/relationships/ctrlProp" Target="../ctrlProps/ctrlProp146.xml"/><Relationship Id="rId15" Type="http://schemas.openxmlformats.org/officeDocument/2006/relationships/ctrlProp" Target="../ctrlProps/ctrlProp156.xml"/><Relationship Id="rId23" Type="http://schemas.openxmlformats.org/officeDocument/2006/relationships/ctrlProp" Target="../ctrlProps/ctrlProp164.xml"/><Relationship Id="rId28" Type="http://schemas.openxmlformats.org/officeDocument/2006/relationships/ctrlProp" Target="../ctrlProps/ctrlProp169.xml"/><Relationship Id="rId36" Type="http://schemas.openxmlformats.org/officeDocument/2006/relationships/ctrlProp" Target="../ctrlProps/ctrlProp177.xml"/><Relationship Id="rId10" Type="http://schemas.openxmlformats.org/officeDocument/2006/relationships/ctrlProp" Target="../ctrlProps/ctrlProp151.xml"/><Relationship Id="rId19" Type="http://schemas.openxmlformats.org/officeDocument/2006/relationships/ctrlProp" Target="../ctrlProps/ctrlProp160.xml"/><Relationship Id="rId31" Type="http://schemas.openxmlformats.org/officeDocument/2006/relationships/ctrlProp" Target="../ctrlProps/ctrlProp172.xml"/><Relationship Id="rId4" Type="http://schemas.openxmlformats.org/officeDocument/2006/relationships/ctrlProp" Target="../ctrlProps/ctrlProp145.xml"/><Relationship Id="rId9" Type="http://schemas.openxmlformats.org/officeDocument/2006/relationships/ctrlProp" Target="../ctrlProps/ctrlProp150.xml"/><Relationship Id="rId14" Type="http://schemas.openxmlformats.org/officeDocument/2006/relationships/ctrlProp" Target="../ctrlProps/ctrlProp155.xml"/><Relationship Id="rId22" Type="http://schemas.openxmlformats.org/officeDocument/2006/relationships/ctrlProp" Target="../ctrlProps/ctrlProp163.xml"/><Relationship Id="rId27" Type="http://schemas.openxmlformats.org/officeDocument/2006/relationships/ctrlProp" Target="../ctrlProps/ctrlProp168.xml"/><Relationship Id="rId30" Type="http://schemas.openxmlformats.org/officeDocument/2006/relationships/ctrlProp" Target="../ctrlProps/ctrlProp171.xml"/><Relationship Id="rId35" Type="http://schemas.openxmlformats.org/officeDocument/2006/relationships/ctrlProp" Target="../ctrlProps/ctrlProp176.xml"/><Relationship Id="rId8" Type="http://schemas.openxmlformats.org/officeDocument/2006/relationships/ctrlProp" Target="../ctrlProps/ctrlProp149.xml"/><Relationship Id="rId3"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190.xml"/><Relationship Id="rId18" Type="http://schemas.openxmlformats.org/officeDocument/2006/relationships/ctrlProp" Target="../ctrlProps/ctrlProp195.xml"/><Relationship Id="rId26" Type="http://schemas.openxmlformats.org/officeDocument/2006/relationships/ctrlProp" Target="../ctrlProps/ctrlProp203.xml"/><Relationship Id="rId39" Type="http://schemas.openxmlformats.org/officeDocument/2006/relationships/ctrlProp" Target="../ctrlProps/ctrlProp216.xml"/><Relationship Id="rId21" Type="http://schemas.openxmlformats.org/officeDocument/2006/relationships/ctrlProp" Target="../ctrlProps/ctrlProp198.xml"/><Relationship Id="rId34" Type="http://schemas.openxmlformats.org/officeDocument/2006/relationships/ctrlProp" Target="../ctrlProps/ctrlProp211.x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5" Type="http://schemas.openxmlformats.org/officeDocument/2006/relationships/ctrlProp" Target="../ctrlProps/ctrlProp202.xml"/><Relationship Id="rId33" Type="http://schemas.openxmlformats.org/officeDocument/2006/relationships/ctrlProp" Target="../ctrlProps/ctrlProp210.xml"/><Relationship Id="rId38" Type="http://schemas.openxmlformats.org/officeDocument/2006/relationships/ctrlProp" Target="../ctrlProps/ctrlProp215.xml"/><Relationship Id="rId2" Type="http://schemas.openxmlformats.org/officeDocument/2006/relationships/drawing" Target="../drawings/drawing6.xml"/><Relationship Id="rId16" Type="http://schemas.openxmlformats.org/officeDocument/2006/relationships/ctrlProp" Target="../ctrlProps/ctrlProp193.xml"/><Relationship Id="rId20" Type="http://schemas.openxmlformats.org/officeDocument/2006/relationships/ctrlProp" Target="../ctrlProps/ctrlProp197.xml"/><Relationship Id="rId29" Type="http://schemas.openxmlformats.org/officeDocument/2006/relationships/ctrlProp" Target="../ctrlProps/ctrlProp206.xml"/><Relationship Id="rId1" Type="http://schemas.openxmlformats.org/officeDocument/2006/relationships/printerSettings" Target="../printerSettings/printerSettings11.bin"/><Relationship Id="rId6" Type="http://schemas.openxmlformats.org/officeDocument/2006/relationships/ctrlProp" Target="../ctrlProps/ctrlProp183.xml"/><Relationship Id="rId11" Type="http://schemas.openxmlformats.org/officeDocument/2006/relationships/ctrlProp" Target="../ctrlProps/ctrlProp188.xml"/><Relationship Id="rId24" Type="http://schemas.openxmlformats.org/officeDocument/2006/relationships/ctrlProp" Target="../ctrlProps/ctrlProp201.xml"/><Relationship Id="rId32" Type="http://schemas.openxmlformats.org/officeDocument/2006/relationships/ctrlProp" Target="../ctrlProps/ctrlProp209.xml"/><Relationship Id="rId37" Type="http://schemas.openxmlformats.org/officeDocument/2006/relationships/ctrlProp" Target="../ctrlProps/ctrlProp214.xml"/><Relationship Id="rId40" Type="http://schemas.openxmlformats.org/officeDocument/2006/relationships/comments" Target="../comments3.xml"/><Relationship Id="rId5" Type="http://schemas.openxmlformats.org/officeDocument/2006/relationships/ctrlProp" Target="../ctrlProps/ctrlProp182.xml"/><Relationship Id="rId15" Type="http://schemas.openxmlformats.org/officeDocument/2006/relationships/ctrlProp" Target="../ctrlProps/ctrlProp192.xml"/><Relationship Id="rId23" Type="http://schemas.openxmlformats.org/officeDocument/2006/relationships/ctrlProp" Target="../ctrlProps/ctrlProp200.xml"/><Relationship Id="rId28" Type="http://schemas.openxmlformats.org/officeDocument/2006/relationships/ctrlProp" Target="../ctrlProps/ctrlProp205.xml"/><Relationship Id="rId36" Type="http://schemas.openxmlformats.org/officeDocument/2006/relationships/ctrlProp" Target="../ctrlProps/ctrlProp213.xml"/><Relationship Id="rId10" Type="http://schemas.openxmlformats.org/officeDocument/2006/relationships/ctrlProp" Target="../ctrlProps/ctrlProp187.xml"/><Relationship Id="rId19" Type="http://schemas.openxmlformats.org/officeDocument/2006/relationships/ctrlProp" Target="../ctrlProps/ctrlProp196.xml"/><Relationship Id="rId31" Type="http://schemas.openxmlformats.org/officeDocument/2006/relationships/ctrlProp" Target="../ctrlProps/ctrlProp208.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 Id="rId22" Type="http://schemas.openxmlformats.org/officeDocument/2006/relationships/ctrlProp" Target="../ctrlProps/ctrlProp199.xml"/><Relationship Id="rId27" Type="http://schemas.openxmlformats.org/officeDocument/2006/relationships/ctrlProp" Target="../ctrlProps/ctrlProp204.xml"/><Relationship Id="rId30" Type="http://schemas.openxmlformats.org/officeDocument/2006/relationships/ctrlProp" Target="../ctrlProps/ctrlProp207.xml"/><Relationship Id="rId35" Type="http://schemas.openxmlformats.org/officeDocument/2006/relationships/ctrlProp" Target="../ctrlProps/ctrlProp212.xml"/><Relationship Id="rId8" Type="http://schemas.openxmlformats.org/officeDocument/2006/relationships/ctrlProp" Target="../ctrlProps/ctrlProp185.xml"/><Relationship Id="rId3"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226.xml"/><Relationship Id="rId18" Type="http://schemas.openxmlformats.org/officeDocument/2006/relationships/ctrlProp" Target="../ctrlProps/ctrlProp231.xml"/><Relationship Id="rId26" Type="http://schemas.openxmlformats.org/officeDocument/2006/relationships/ctrlProp" Target="../ctrlProps/ctrlProp239.xml"/><Relationship Id="rId39" Type="http://schemas.openxmlformats.org/officeDocument/2006/relationships/ctrlProp" Target="../ctrlProps/ctrlProp252.xml"/><Relationship Id="rId21" Type="http://schemas.openxmlformats.org/officeDocument/2006/relationships/ctrlProp" Target="../ctrlProps/ctrlProp234.xml"/><Relationship Id="rId34" Type="http://schemas.openxmlformats.org/officeDocument/2006/relationships/ctrlProp" Target="../ctrlProps/ctrlProp247.xml"/><Relationship Id="rId7" Type="http://schemas.openxmlformats.org/officeDocument/2006/relationships/ctrlProp" Target="../ctrlProps/ctrlProp220.xml"/><Relationship Id="rId12" Type="http://schemas.openxmlformats.org/officeDocument/2006/relationships/ctrlProp" Target="../ctrlProps/ctrlProp225.xml"/><Relationship Id="rId17" Type="http://schemas.openxmlformats.org/officeDocument/2006/relationships/ctrlProp" Target="../ctrlProps/ctrlProp230.xml"/><Relationship Id="rId25" Type="http://schemas.openxmlformats.org/officeDocument/2006/relationships/ctrlProp" Target="../ctrlProps/ctrlProp238.xml"/><Relationship Id="rId33" Type="http://schemas.openxmlformats.org/officeDocument/2006/relationships/ctrlProp" Target="../ctrlProps/ctrlProp246.xml"/><Relationship Id="rId38" Type="http://schemas.openxmlformats.org/officeDocument/2006/relationships/ctrlProp" Target="../ctrlProps/ctrlProp251.xml"/><Relationship Id="rId2" Type="http://schemas.openxmlformats.org/officeDocument/2006/relationships/drawing" Target="../drawings/drawing7.xml"/><Relationship Id="rId16" Type="http://schemas.openxmlformats.org/officeDocument/2006/relationships/ctrlProp" Target="../ctrlProps/ctrlProp229.xml"/><Relationship Id="rId20" Type="http://schemas.openxmlformats.org/officeDocument/2006/relationships/ctrlProp" Target="../ctrlProps/ctrlProp233.xml"/><Relationship Id="rId29" Type="http://schemas.openxmlformats.org/officeDocument/2006/relationships/ctrlProp" Target="../ctrlProps/ctrlProp242.xml"/><Relationship Id="rId1" Type="http://schemas.openxmlformats.org/officeDocument/2006/relationships/printerSettings" Target="../printerSettings/printerSettings12.bin"/><Relationship Id="rId6" Type="http://schemas.openxmlformats.org/officeDocument/2006/relationships/ctrlProp" Target="../ctrlProps/ctrlProp219.xml"/><Relationship Id="rId11" Type="http://schemas.openxmlformats.org/officeDocument/2006/relationships/ctrlProp" Target="../ctrlProps/ctrlProp224.xml"/><Relationship Id="rId24" Type="http://schemas.openxmlformats.org/officeDocument/2006/relationships/ctrlProp" Target="../ctrlProps/ctrlProp237.xml"/><Relationship Id="rId32" Type="http://schemas.openxmlformats.org/officeDocument/2006/relationships/ctrlProp" Target="../ctrlProps/ctrlProp245.xml"/><Relationship Id="rId37" Type="http://schemas.openxmlformats.org/officeDocument/2006/relationships/ctrlProp" Target="../ctrlProps/ctrlProp250.xml"/><Relationship Id="rId40" Type="http://schemas.openxmlformats.org/officeDocument/2006/relationships/comments" Target="../comments4.xml"/><Relationship Id="rId5" Type="http://schemas.openxmlformats.org/officeDocument/2006/relationships/ctrlProp" Target="../ctrlProps/ctrlProp218.xml"/><Relationship Id="rId15" Type="http://schemas.openxmlformats.org/officeDocument/2006/relationships/ctrlProp" Target="../ctrlProps/ctrlProp228.xml"/><Relationship Id="rId23" Type="http://schemas.openxmlformats.org/officeDocument/2006/relationships/ctrlProp" Target="../ctrlProps/ctrlProp236.xml"/><Relationship Id="rId28" Type="http://schemas.openxmlformats.org/officeDocument/2006/relationships/ctrlProp" Target="../ctrlProps/ctrlProp241.xml"/><Relationship Id="rId36" Type="http://schemas.openxmlformats.org/officeDocument/2006/relationships/ctrlProp" Target="../ctrlProps/ctrlProp249.xml"/><Relationship Id="rId10" Type="http://schemas.openxmlformats.org/officeDocument/2006/relationships/ctrlProp" Target="../ctrlProps/ctrlProp223.xml"/><Relationship Id="rId19" Type="http://schemas.openxmlformats.org/officeDocument/2006/relationships/ctrlProp" Target="../ctrlProps/ctrlProp232.xml"/><Relationship Id="rId31" Type="http://schemas.openxmlformats.org/officeDocument/2006/relationships/ctrlProp" Target="../ctrlProps/ctrlProp244.xml"/><Relationship Id="rId4" Type="http://schemas.openxmlformats.org/officeDocument/2006/relationships/ctrlProp" Target="../ctrlProps/ctrlProp217.xml"/><Relationship Id="rId9" Type="http://schemas.openxmlformats.org/officeDocument/2006/relationships/ctrlProp" Target="../ctrlProps/ctrlProp222.xml"/><Relationship Id="rId14" Type="http://schemas.openxmlformats.org/officeDocument/2006/relationships/ctrlProp" Target="../ctrlProps/ctrlProp227.xml"/><Relationship Id="rId22" Type="http://schemas.openxmlformats.org/officeDocument/2006/relationships/ctrlProp" Target="../ctrlProps/ctrlProp235.xml"/><Relationship Id="rId27" Type="http://schemas.openxmlformats.org/officeDocument/2006/relationships/ctrlProp" Target="../ctrlProps/ctrlProp240.xml"/><Relationship Id="rId30" Type="http://schemas.openxmlformats.org/officeDocument/2006/relationships/ctrlProp" Target="../ctrlProps/ctrlProp243.xml"/><Relationship Id="rId35" Type="http://schemas.openxmlformats.org/officeDocument/2006/relationships/ctrlProp" Target="../ctrlProps/ctrlProp248.xml"/><Relationship Id="rId8" Type="http://schemas.openxmlformats.org/officeDocument/2006/relationships/ctrlProp" Target="../ctrlProps/ctrlProp221.xml"/><Relationship Id="rId3" Type="http://schemas.openxmlformats.org/officeDocument/2006/relationships/vmlDrawing" Target="../drawings/vmlDrawing7.vml"/></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262.xml"/><Relationship Id="rId18" Type="http://schemas.openxmlformats.org/officeDocument/2006/relationships/ctrlProp" Target="../ctrlProps/ctrlProp267.xml"/><Relationship Id="rId26" Type="http://schemas.openxmlformats.org/officeDocument/2006/relationships/ctrlProp" Target="../ctrlProps/ctrlProp275.xml"/><Relationship Id="rId39" Type="http://schemas.openxmlformats.org/officeDocument/2006/relationships/ctrlProp" Target="../ctrlProps/ctrlProp288.xml"/><Relationship Id="rId21" Type="http://schemas.openxmlformats.org/officeDocument/2006/relationships/ctrlProp" Target="../ctrlProps/ctrlProp270.xml"/><Relationship Id="rId34" Type="http://schemas.openxmlformats.org/officeDocument/2006/relationships/ctrlProp" Target="../ctrlProps/ctrlProp283.xml"/><Relationship Id="rId7" Type="http://schemas.openxmlformats.org/officeDocument/2006/relationships/ctrlProp" Target="../ctrlProps/ctrlProp256.xml"/><Relationship Id="rId12" Type="http://schemas.openxmlformats.org/officeDocument/2006/relationships/ctrlProp" Target="../ctrlProps/ctrlProp261.xml"/><Relationship Id="rId17" Type="http://schemas.openxmlformats.org/officeDocument/2006/relationships/ctrlProp" Target="../ctrlProps/ctrlProp266.xml"/><Relationship Id="rId25" Type="http://schemas.openxmlformats.org/officeDocument/2006/relationships/ctrlProp" Target="../ctrlProps/ctrlProp274.xml"/><Relationship Id="rId33" Type="http://schemas.openxmlformats.org/officeDocument/2006/relationships/ctrlProp" Target="../ctrlProps/ctrlProp282.xml"/><Relationship Id="rId38" Type="http://schemas.openxmlformats.org/officeDocument/2006/relationships/ctrlProp" Target="../ctrlProps/ctrlProp287.xml"/><Relationship Id="rId2" Type="http://schemas.openxmlformats.org/officeDocument/2006/relationships/drawing" Target="../drawings/drawing8.xml"/><Relationship Id="rId16" Type="http://schemas.openxmlformats.org/officeDocument/2006/relationships/ctrlProp" Target="../ctrlProps/ctrlProp265.xml"/><Relationship Id="rId20" Type="http://schemas.openxmlformats.org/officeDocument/2006/relationships/ctrlProp" Target="../ctrlProps/ctrlProp269.xml"/><Relationship Id="rId29" Type="http://schemas.openxmlformats.org/officeDocument/2006/relationships/ctrlProp" Target="../ctrlProps/ctrlProp278.xml"/><Relationship Id="rId1" Type="http://schemas.openxmlformats.org/officeDocument/2006/relationships/printerSettings" Target="../printerSettings/printerSettings13.bin"/><Relationship Id="rId6" Type="http://schemas.openxmlformats.org/officeDocument/2006/relationships/ctrlProp" Target="../ctrlProps/ctrlProp255.xml"/><Relationship Id="rId11" Type="http://schemas.openxmlformats.org/officeDocument/2006/relationships/ctrlProp" Target="../ctrlProps/ctrlProp260.xml"/><Relationship Id="rId24" Type="http://schemas.openxmlformats.org/officeDocument/2006/relationships/ctrlProp" Target="../ctrlProps/ctrlProp273.xml"/><Relationship Id="rId32" Type="http://schemas.openxmlformats.org/officeDocument/2006/relationships/ctrlProp" Target="../ctrlProps/ctrlProp281.xml"/><Relationship Id="rId37" Type="http://schemas.openxmlformats.org/officeDocument/2006/relationships/ctrlProp" Target="../ctrlProps/ctrlProp286.xml"/><Relationship Id="rId40" Type="http://schemas.openxmlformats.org/officeDocument/2006/relationships/comments" Target="../comments5.xml"/><Relationship Id="rId5" Type="http://schemas.openxmlformats.org/officeDocument/2006/relationships/ctrlProp" Target="../ctrlProps/ctrlProp254.xml"/><Relationship Id="rId15" Type="http://schemas.openxmlformats.org/officeDocument/2006/relationships/ctrlProp" Target="../ctrlProps/ctrlProp264.xml"/><Relationship Id="rId23" Type="http://schemas.openxmlformats.org/officeDocument/2006/relationships/ctrlProp" Target="../ctrlProps/ctrlProp272.xml"/><Relationship Id="rId28" Type="http://schemas.openxmlformats.org/officeDocument/2006/relationships/ctrlProp" Target="../ctrlProps/ctrlProp277.xml"/><Relationship Id="rId36" Type="http://schemas.openxmlformats.org/officeDocument/2006/relationships/ctrlProp" Target="../ctrlProps/ctrlProp285.xml"/><Relationship Id="rId10" Type="http://schemas.openxmlformats.org/officeDocument/2006/relationships/ctrlProp" Target="../ctrlProps/ctrlProp259.xml"/><Relationship Id="rId19" Type="http://schemas.openxmlformats.org/officeDocument/2006/relationships/ctrlProp" Target="../ctrlProps/ctrlProp268.xml"/><Relationship Id="rId31" Type="http://schemas.openxmlformats.org/officeDocument/2006/relationships/ctrlProp" Target="../ctrlProps/ctrlProp280.xml"/><Relationship Id="rId4" Type="http://schemas.openxmlformats.org/officeDocument/2006/relationships/ctrlProp" Target="../ctrlProps/ctrlProp253.xml"/><Relationship Id="rId9" Type="http://schemas.openxmlformats.org/officeDocument/2006/relationships/ctrlProp" Target="../ctrlProps/ctrlProp258.xml"/><Relationship Id="rId14" Type="http://schemas.openxmlformats.org/officeDocument/2006/relationships/ctrlProp" Target="../ctrlProps/ctrlProp263.xml"/><Relationship Id="rId22" Type="http://schemas.openxmlformats.org/officeDocument/2006/relationships/ctrlProp" Target="../ctrlProps/ctrlProp271.xml"/><Relationship Id="rId27" Type="http://schemas.openxmlformats.org/officeDocument/2006/relationships/ctrlProp" Target="../ctrlProps/ctrlProp276.xml"/><Relationship Id="rId30" Type="http://schemas.openxmlformats.org/officeDocument/2006/relationships/ctrlProp" Target="../ctrlProps/ctrlProp279.xml"/><Relationship Id="rId35" Type="http://schemas.openxmlformats.org/officeDocument/2006/relationships/ctrlProp" Target="../ctrlProps/ctrlProp284.xml"/><Relationship Id="rId8" Type="http://schemas.openxmlformats.org/officeDocument/2006/relationships/ctrlProp" Target="../ctrlProps/ctrlProp257.xml"/><Relationship Id="rId3" Type="http://schemas.openxmlformats.org/officeDocument/2006/relationships/vmlDrawing" Target="../drawings/vmlDrawing8.vml"/></Relationships>
</file>

<file path=xl/worksheets/_rels/sheet1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vmlDrawing" Target="../drawings/vmlDrawing9.vml"/><Relationship Id="rId7" Type="http://schemas.openxmlformats.org/officeDocument/2006/relationships/table" Target="../tables/table5.xml"/><Relationship Id="rId12" Type="http://schemas.microsoft.com/office/2017/10/relationships/threadedComment" Target="../threadedComments/threadedComment1.xml"/><Relationship Id="rId2" Type="http://schemas.openxmlformats.org/officeDocument/2006/relationships/drawing" Target="../drawings/drawing9.xml"/><Relationship Id="rId1" Type="http://schemas.openxmlformats.org/officeDocument/2006/relationships/printerSettings" Target="../printerSettings/printerSettings15.bin"/><Relationship Id="rId6" Type="http://schemas.openxmlformats.org/officeDocument/2006/relationships/table" Target="../tables/table4.xml"/><Relationship Id="rId11" Type="http://schemas.openxmlformats.org/officeDocument/2006/relationships/comments" Target="../comments6.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s>
</file>

<file path=xl/worksheets/_rels/sheet16.xml.rels><?xml version="1.0" encoding="UTF-8" standalone="yes"?>
<Relationships xmlns="http://schemas.openxmlformats.org/package/2006/relationships"><Relationship Id="rId8" Type="http://schemas.openxmlformats.org/officeDocument/2006/relationships/table" Target="../tables/table13.xml"/><Relationship Id="rId3" Type="http://schemas.openxmlformats.org/officeDocument/2006/relationships/vmlDrawing" Target="../drawings/vmlDrawing10.vml"/><Relationship Id="rId7" Type="http://schemas.openxmlformats.org/officeDocument/2006/relationships/table" Target="../tables/table12.xml"/><Relationship Id="rId2" Type="http://schemas.openxmlformats.org/officeDocument/2006/relationships/drawing" Target="../drawings/drawing10.xml"/><Relationship Id="rId1" Type="http://schemas.openxmlformats.org/officeDocument/2006/relationships/printerSettings" Target="../printerSettings/printerSettings16.bin"/><Relationship Id="rId6" Type="http://schemas.openxmlformats.org/officeDocument/2006/relationships/table" Target="../tables/table11.xml"/><Relationship Id="rId11" Type="http://schemas.microsoft.com/office/2017/10/relationships/threadedComment" Target="../threadedComments/threadedComment2.xml"/><Relationship Id="rId5" Type="http://schemas.openxmlformats.org/officeDocument/2006/relationships/table" Target="../tables/table10.xml"/><Relationship Id="rId10" Type="http://schemas.openxmlformats.org/officeDocument/2006/relationships/comments" Target="../comments7.xml"/><Relationship Id="rId4" Type="http://schemas.openxmlformats.org/officeDocument/2006/relationships/table" Target="../tables/table9.xml"/><Relationship Id="rId9"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8" Type="http://schemas.openxmlformats.org/officeDocument/2006/relationships/table" Target="../tables/table19.xml"/><Relationship Id="rId3" Type="http://schemas.openxmlformats.org/officeDocument/2006/relationships/vmlDrawing" Target="../drawings/vmlDrawing11.vml"/><Relationship Id="rId7" Type="http://schemas.openxmlformats.org/officeDocument/2006/relationships/table" Target="../tables/table18.xml"/><Relationship Id="rId2" Type="http://schemas.openxmlformats.org/officeDocument/2006/relationships/drawing" Target="../drawings/drawing11.xml"/><Relationship Id="rId1" Type="http://schemas.openxmlformats.org/officeDocument/2006/relationships/printerSettings" Target="../printerSettings/printerSettings17.bin"/><Relationship Id="rId6" Type="http://schemas.openxmlformats.org/officeDocument/2006/relationships/table" Target="../tables/table17.xml"/><Relationship Id="rId11" Type="http://schemas.microsoft.com/office/2017/10/relationships/threadedComment" Target="../threadedComments/threadedComment3.xml"/><Relationship Id="rId5" Type="http://schemas.openxmlformats.org/officeDocument/2006/relationships/table" Target="../tables/table16.xml"/><Relationship Id="rId10" Type="http://schemas.openxmlformats.org/officeDocument/2006/relationships/comments" Target="../comments8.xml"/><Relationship Id="rId4" Type="http://schemas.openxmlformats.org/officeDocument/2006/relationships/table" Target="../tables/table15.xml"/><Relationship Id="rId9" Type="http://schemas.openxmlformats.org/officeDocument/2006/relationships/table" Target="../tables/table20.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6.xml"/><Relationship Id="rId18" Type="http://schemas.openxmlformats.org/officeDocument/2006/relationships/ctrlProp" Target="../ctrlProps/ctrlProp51.xml"/><Relationship Id="rId26" Type="http://schemas.openxmlformats.org/officeDocument/2006/relationships/ctrlProp" Target="../ctrlProps/ctrlProp59.xml"/><Relationship Id="rId39" Type="http://schemas.openxmlformats.org/officeDocument/2006/relationships/ctrlProp" Target="../ctrlProps/ctrlProp72.xml"/><Relationship Id="rId21" Type="http://schemas.openxmlformats.org/officeDocument/2006/relationships/ctrlProp" Target="../ctrlProps/ctrlProp54.xml"/><Relationship Id="rId34" Type="http://schemas.openxmlformats.org/officeDocument/2006/relationships/ctrlProp" Target="../ctrlProps/ctrlProp67.xml"/><Relationship Id="rId7" Type="http://schemas.openxmlformats.org/officeDocument/2006/relationships/ctrlProp" Target="../ctrlProps/ctrlProp40.xml"/><Relationship Id="rId12" Type="http://schemas.openxmlformats.org/officeDocument/2006/relationships/ctrlProp" Target="../ctrlProps/ctrlProp45.xml"/><Relationship Id="rId17" Type="http://schemas.openxmlformats.org/officeDocument/2006/relationships/ctrlProp" Target="../ctrlProps/ctrlProp50.xml"/><Relationship Id="rId25" Type="http://schemas.openxmlformats.org/officeDocument/2006/relationships/ctrlProp" Target="../ctrlProps/ctrlProp58.xml"/><Relationship Id="rId33" Type="http://schemas.openxmlformats.org/officeDocument/2006/relationships/ctrlProp" Target="../ctrlProps/ctrlProp66.xml"/><Relationship Id="rId38" Type="http://schemas.openxmlformats.org/officeDocument/2006/relationships/ctrlProp" Target="../ctrlProps/ctrlProp71.xml"/><Relationship Id="rId2" Type="http://schemas.openxmlformats.org/officeDocument/2006/relationships/drawing" Target="../drawings/drawing2.xml"/><Relationship Id="rId16" Type="http://schemas.openxmlformats.org/officeDocument/2006/relationships/ctrlProp" Target="../ctrlProps/ctrlProp49.xml"/><Relationship Id="rId20" Type="http://schemas.openxmlformats.org/officeDocument/2006/relationships/ctrlProp" Target="../ctrlProps/ctrlProp53.xml"/><Relationship Id="rId29" Type="http://schemas.openxmlformats.org/officeDocument/2006/relationships/ctrlProp" Target="../ctrlProps/ctrlProp62.xml"/><Relationship Id="rId1" Type="http://schemas.openxmlformats.org/officeDocument/2006/relationships/printerSettings" Target="../printerSettings/printerSettings2.bin"/><Relationship Id="rId6" Type="http://schemas.openxmlformats.org/officeDocument/2006/relationships/ctrlProp" Target="../ctrlProps/ctrlProp39.xml"/><Relationship Id="rId11" Type="http://schemas.openxmlformats.org/officeDocument/2006/relationships/ctrlProp" Target="../ctrlProps/ctrlProp44.xml"/><Relationship Id="rId24" Type="http://schemas.openxmlformats.org/officeDocument/2006/relationships/ctrlProp" Target="../ctrlProps/ctrlProp57.xml"/><Relationship Id="rId32" Type="http://schemas.openxmlformats.org/officeDocument/2006/relationships/ctrlProp" Target="../ctrlProps/ctrlProp65.xml"/><Relationship Id="rId37" Type="http://schemas.openxmlformats.org/officeDocument/2006/relationships/ctrlProp" Target="../ctrlProps/ctrlProp70.xml"/><Relationship Id="rId5" Type="http://schemas.openxmlformats.org/officeDocument/2006/relationships/ctrlProp" Target="../ctrlProps/ctrlProp38.xml"/><Relationship Id="rId15" Type="http://schemas.openxmlformats.org/officeDocument/2006/relationships/ctrlProp" Target="../ctrlProps/ctrlProp48.xml"/><Relationship Id="rId23" Type="http://schemas.openxmlformats.org/officeDocument/2006/relationships/ctrlProp" Target="../ctrlProps/ctrlProp56.xml"/><Relationship Id="rId28" Type="http://schemas.openxmlformats.org/officeDocument/2006/relationships/ctrlProp" Target="../ctrlProps/ctrlProp61.xml"/><Relationship Id="rId36" Type="http://schemas.openxmlformats.org/officeDocument/2006/relationships/ctrlProp" Target="../ctrlProps/ctrlProp69.xml"/><Relationship Id="rId10" Type="http://schemas.openxmlformats.org/officeDocument/2006/relationships/ctrlProp" Target="../ctrlProps/ctrlProp43.xml"/><Relationship Id="rId19" Type="http://schemas.openxmlformats.org/officeDocument/2006/relationships/ctrlProp" Target="../ctrlProps/ctrlProp52.xml"/><Relationship Id="rId31" Type="http://schemas.openxmlformats.org/officeDocument/2006/relationships/ctrlProp" Target="../ctrlProps/ctrlProp64.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 Id="rId22" Type="http://schemas.openxmlformats.org/officeDocument/2006/relationships/ctrlProp" Target="../ctrlProps/ctrlProp55.xml"/><Relationship Id="rId27" Type="http://schemas.openxmlformats.org/officeDocument/2006/relationships/ctrlProp" Target="../ctrlProps/ctrlProp60.xml"/><Relationship Id="rId30" Type="http://schemas.openxmlformats.org/officeDocument/2006/relationships/ctrlProp" Target="../ctrlProps/ctrlProp63.xml"/><Relationship Id="rId35" Type="http://schemas.openxmlformats.org/officeDocument/2006/relationships/ctrlProp" Target="../ctrlProps/ctrlProp68.xml"/><Relationship Id="rId8" Type="http://schemas.openxmlformats.org/officeDocument/2006/relationships/ctrlProp" Target="../ctrlProps/ctrlProp41.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82.xml"/><Relationship Id="rId18" Type="http://schemas.openxmlformats.org/officeDocument/2006/relationships/ctrlProp" Target="../ctrlProps/ctrlProp87.xml"/><Relationship Id="rId26" Type="http://schemas.openxmlformats.org/officeDocument/2006/relationships/ctrlProp" Target="../ctrlProps/ctrlProp95.xml"/><Relationship Id="rId39" Type="http://schemas.openxmlformats.org/officeDocument/2006/relationships/ctrlProp" Target="../ctrlProps/ctrlProp108.xml"/><Relationship Id="rId21" Type="http://schemas.openxmlformats.org/officeDocument/2006/relationships/ctrlProp" Target="../ctrlProps/ctrlProp90.xml"/><Relationship Id="rId34" Type="http://schemas.openxmlformats.org/officeDocument/2006/relationships/ctrlProp" Target="../ctrlProps/ctrlProp103.xml"/><Relationship Id="rId7" Type="http://schemas.openxmlformats.org/officeDocument/2006/relationships/ctrlProp" Target="../ctrlProps/ctrlProp76.xml"/><Relationship Id="rId12" Type="http://schemas.openxmlformats.org/officeDocument/2006/relationships/ctrlProp" Target="../ctrlProps/ctrlProp81.xml"/><Relationship Id="rId17" Type="http://schemas.openxmlformats.org/officeDocument/2006/relationships/ctrlProp" Target="../ctrlProps/ctrlProp86.xml"/><Relationship Id="rId25" Type="http://schemas.openxmlformats.org/officeDocument/2006/relationships/ctrlProp" Target="../ctrlProps/ctrlProp94.xml"/><Relationship Id="rId33" Type="http://schemas.openxmlformats.org/officeDocument/2006/relationships/ctrlProp" Target="../ctrlProps/ctrlProp102.xml"/><Relationship Id="rId38" Type="http://schemas.openxmlformats.org/officeDocument/2006/relationships/ctrlProp" Target="../ctrlProps/ctrlProp107.xml"/><Relationship Id="rId2" Type="http://schemas.openxmlformats.org/officeDocument/2006/relationships/drawing" Target="../drawings/drawing3.xml"/><Relationship Id="rId16" Type="http://schemas.openxmlformats.org/officeDocument/2006/relationships/ctrlProp" Target="../ctrlProps/ctrlProp85.xml"/><Relationship Id="rId20" Type="http://schemas.openxmlformats.org/officeDocument/2006/relationships/ctrlProp" Target="../ctrlProps/ctrlProp89.xml"/><Relationship Id="rId29" Type="http://schemas.openxmlformats.org/officeDocument/2006/relationships/ctrlProp" Target="../ctrlProps/ctrlProp98.xml"/><Relationship Id="rId1" Type="http://schemas.openxmlformats.org/officeDocument/2006/relationships/printerSettings" Target="../printerSettings/printerSettings3.bin"/><Relationship Id="rId6" Type="http://schemas.openxmlformats.org/officeDocument/2006/relationships/ctrlProp" Target="../ctrlProps/ctrlProp75.xml"/><Relationship Id="rId11" Type="http://schemas.openxmlformats.org/officeDocument/2006/relationships/ctrlProp" Target="../ctrlProps/ctrlProp80.xml"/><Relationship Id="rId24" Type="http://schemas.openxmlformats.org/officeDocument/2006/relationships/ctrlProp" Target="../ctrlProps/ctrlProp93.xml"/><Relationship Id="rId32" Type="http://schemas.openxmlformats.org/officeDocument/2006/relationships/ctrlProp" Target="../ctrlProps/ctrlProp101.xml"/><Relationship Id="rId37" Type="http://schemas.openxmlformats.org/officeDocument/2006/relationships/ctrlProp" Target="../ctrlProps/ctrlProp106.xml"/><Relationship Id="rId5" Type="http://schemas.openxmlformats.org/officeDocument/2006/relationships/ctrlProp" Target="../ctrlProps/ctrlProp74.xml"/><Relationship Id="rId15" Type="http://schemas.openxmlformats.org/officeDocument/2006/relationships/ctrlProp" Target="../ctrlProps/ctrlProp84.xml"/><Relationship Id="rId23" Type="http://schemas.openxmlformats.org/officeDocument/2006/relationships/ctrlProp" Target="../ctrlProps/ctrlProp92.xml"/><Relationship Id="rId28" Type="http://schemas.openxmlformats.org/officeDocument/2006/relationships/ctrlProp" Target="../ctrlProps/ctrlProp97.xml"/><Relationship Id="rId36" Type="http://schemas.openxmlformats.org/officeDocument/2006/relationships/ctrlProp" Target="../ctrlProps/ctrlProp105.xml"/><Relationship Id="rId10" Type="http://schemas.openxmlformats.org/officeDocument/2006/relationships/ctrlProp" Target="../ctrlProps/ctrlProp79.xml"/><Relationship Id="rId19" Type="http://schemas.openxmlformats.org/officeDocument/2006/relationships/ctrlProp" Target="../ctrlProps/ctrlProp88.xml"/><Relationship Id="rId31" Type="http://schemas.openxmlformats.org/officeDocument/2006/relationships/ctrlProp" Target="../ctrlProps/ctrlProp100.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 Id="rId22" Type="http://schemas.openxmlformats.org/officeDocument/2006/relationships/ctrlProp" Target="../ctrlProps/ctrlProp91.xml"/><Relationship Id="rId27" Type="http://schemas.openxmlformats.org/officeDocument/2006/relationships/ctrlProp" Target="../ctrlProps/ctrlProp96.xml"/><Relationship Id="rId30" Type="http://schemas.openxmlformats.org/officeDocument/2006/relationships/ctrlProp" Target="../ctrlProps/ctrlProp99.xml"/><Relationship Id="rId35" Type="http://schemas.openxmlformats.org/officeDocument/2006/relationships/ctrlProp" Target="../ctrlProps/ctrlProp104.xml"/><Relationship Id="rId8" Type="http://schemas.openxmlformats.org/officeDocument/2006/relationships/ctrlProp" Target="../ctrlProps/ctrlProp77.xml"/><Relationship Id="rId3"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18.xml"/><Relationship Id="rId18" Type="http://schemas.openxmlformats.org/officeDocument/2006/relationships/ctrlProp" Target="../ctrlProps/ctrlProp123.xml"/><Relationship Id="rId26" Type="http://schemas.openxmlformats.org/officeDocument/2006/relationships/ctrlProp" Target="../ctrlProps/ctrlProp131.xml"/><Relationship Id="rId39" Type="http://schemas.openxmlformats.org/officeDocument/2006/relationships/ctrlProp" Target="../ctrlProps/ctrlProp144.xml"/><Relationship Id="rId21" Type="http://schemas.openxmlformats.org/officeDocument/2006/relationships/ctrlProp" Target="../ctrlProps/ctrlProp126.xml"/><Relationship Id="rId34" Type="http://schemas.openxmlformats.org/officeDocument/2006/relationships/ctrlProp" Target="../ctrlProps/ctrlProp139.xml"/><Relationship Id="rId7" Type="http://schemas.openxmlformats.org/officeDocument/2006/relationships/ctrlProp" Target="../ctrlProps/ctrlProp112.xml"/><Relationship Id="rId12" Type="http://schemas.openxmlformats.org/officeDocument/2006/relationships/ctrlProp" Target="../ctrlProps/ctrlProp117.xml"/><Relationship Id="rId17" Type="http://schemas.openxmlformats.org/officeDocument/2006/relationships/ctrlProp" Target="../ctrlProps/ctrlProp122.xml"/><Relationship Id="rId25" Type="http://schemas.openxmlformats.org/officeDocument/2006/relationships/ctrlProp" Target="../ctrlProps/ctrlProp130.xml"/><Relationship Id="rId33" Type="http://schemas.openxmlformats.org/officeDocument/2006/relationships/ctrlProp" Target="../ctrlProps/ctrlProp138.xml"/><Relationship Id="rId38" Type="http://schemas.openxmlformats.org/officeDocument/2006/relationships/ctrlProp" Target="../ctrlProps/ctrlProp143.xml"/><Relationship Id="rId2" Type="http://schemas.openxmlformats.org/officeDocument/2006/relationships/drawing" Target="../drawings/drawing4.xml"/><Relationship Id="rId16" Type="http://schemas.openxmlformats.org/officeDocument/2006/relationships/ctrlProp" Target="../ctrlProps/ctrlProp121.xml"/><Relationship Id="rId20" Type="http://schemas.openxmlformats.org/officeDocument/2006/relationships/ctrlProp" Target="../ctrlProps/ctrlProp125.xml"/><Relationship Id="rId29" Type="http://schemas.openxmlformats.org/officeDocument/2006/relationships/ctrlProp" Target="../ctrlProps/ctrlProp134.xml"/><Relationship Id="rId1" Type="http://schemas.openxmlformats.org/officeDocument/2006/relationships/printerSettings" Target="../printerSettings/printerSettings5.bin"/><Relationship Id="rId6" Type="http://schemas.openxmlformats.org/officeDocument/2006/relationships/ctrlProp" Target="../ctrlProps/ctrlProp111.xml"/><Relationship Id="rId11" Type="http://schemas.openxmlformats.org/officeDocument/2006/relationships/ctrlProp" Target="../ctrlProps/ctrlProp116.xml"/><Relationship Id="rId24" Type="http://schemas.openxmlformats.org/officeDocument/2006/relationships/ctrlProp" Target="../ctrlProps/ctrlProp129.xml"/><Relationship Id="rId32" Type="http://schemas.openxmlformats.org/officeDocument/2006/relationships/ctrlProp" Target="../ctrlProps/ctrlProp137.xml"/><Relationship Id="rId37" Type="http://schemas.openxmlformats.org/officeDocument/2006/relationships/ctrlProp" Target="../ctrlProps/ctrlProp142.xml"/><Relationship Id="rId40" Type="http://schemas.openxmlformats.org/officeDocument/2006/relationships/comments" Target="../comments1.xml"/><Relationship Id="rId5" Type="http://schemas.openxmlformats.org/officeDocument/2006/relationships/ctrlProp" Target="../ctrlProps/ctrlProp110.xml"/><Relationship Id="rId15" Type="http://schemas.openxmlformats.org/officeDocument/2006/relationships/ctrlProp" Target="../ctrlProps/ctrlProp120.xml"/><Relationship Id="rId23" Type="http://schemas.openxmlformats.org/officeDocument/2006/relationships/ctrlProp" Target="../ctrlProps/ctrlProp128.xml"/><Relationship Id="rId28" Type="http://schemas.openxmlformats.org/officeDocument/2006/relationships/ctrlProp" Target="../ctrlProps/ctrlProp133.xml"/><Relationship Id="rId36" Type="http://schemas.openxmlformats.org/officeDocument/2006/relationships/ctrlProp" Target="../ctrlProps/ctrlProp141.xml"/><Relationship Id="rId10" Type="http://schemas.openxmlformats.org/officeDocument/2006/relationships/ctrlProp" Target="../ctrlProps/ctrlProp115.xml"/><Relationship Id="rId19" Type="http://schemas.openxmlformats.org/officeDocument/2006/relationships/ctrlProp" Target="../ctrlProps/ctrlProp124.xml"/><Relationship Id="rId31" Type="http://schemas.openxmlformats.org/officeDocument/2006/relationships/ctrlProp" Target="../ctrlProps/ctrlProp136.xml"/><Relationship Id="rId4" Type="http://schemas.openxmlformats.org/officeDocument/2006/relationships/ctrlProp" Target="../ctrlProps/ctrlProp109.xml"/><Relationship Id="rId9" Type="http://schemas.openxmlformats.org/officeDocument/2006/relationships/ctrlProp" Target="../ctrlProps/ctrlProp114.xml"/><Relationship Id="rId14" Type="http://schemas.openxmlformats.org/officeDocument/2006/relationships/ctrlProp" Target="../ctrlProps/ctrlProp119.xml"/><Relationship Id="rId22" Type="http://schemas.openxmlformats.org/officeDocument/2006/relationships/ctrlProp" Target="../ctrlProps/ctrlProp127.xml"/><Relationship Id="rId27" Type="http://schemas.openxmlformats.org/officeDocument/2006/relationships/ctrlProp" Target="../ctrlProps/ctrlProp132.xml"/><Relationship Id="rId30" Type="http://schemas.openxmlformats.org/officeDocument/2006/relationships/ctrlProp" Target="../ctrlProps/ctrlProp135.xml"/><Relationship Id="rId35" Type="http://schemas.openxmlformats.org/officeDocument/2006/relationships/ctrlProp" Target="../ctrlProps/ctrlProp140.xml"/><Relationship Id="rId8" Type="http://schemas.openxmlformats.org/officeDocument/2006/relationships/ctrlProp" Target="../ctrlProps/ctrlProp113.xml"/><Relationship Id="rId3"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117"/>
  <sheetViews>
    <sheetView tabSelected="1" zoomScale="85" zoomScaleNormal="85" workbookViewId="0">
      <selection activeCell="H12" sqref="H12"/>
    </sheetView>
  </sheetViews>
  <sheetFormatPr defaultColWidth="9.08984375" defaultRowHeight="14.5"/>
  <cols>
    <col min="1" max="1" width="36" customWidth="1"/>
    <col min="2" max="2" width="21.08984375" customWidth="1"/>
    <col min="3" max="3" width="18.90625" customWidth="1"/>
    <col min="4" max="4" width="22.08984375" customWidth="1"/>
    <col min="5" max="5" width="20" customWidth="1"/>
    <col min="6" max="6" width="18.90625" customWidth="1"/>
    <col min="7" max="7" width="15.08984375" customWidth="1"/>
    <col min="8" max="8" width="15.54296875" customWidth="1"/>
  </cols>
  <sheetData>
    <row r="1" spans="1:8" ht="18.5" thickBot="1">
      <c r="A1" s="370" t="s">
        <v>0</v>
      </c>
      <c r="B1" s="371"/>
      <c r="C1" s="371"/>
      <c r="D1" s="371"/>
      <c r="E1" s="371"/>
      <c r="F1" s="371"/>
      <c r="G1" s="371"/>
      <c r="H1" s="372"/>
    </row>
    <row r="2" spans="1:8" ht="15" thickBot="1">
      <c r="A2" s="1" t="s">
        <v>1</v>
      </c>
      <c r="B2" s="373"/>
      <c r="C2" s="373"/>
      <c r="D2" s="373"/>
      <c r="E2" s="2" t="s">
        <v>2</v>
      </c>
      <c r="F2" s="350"/>
      <c r="G2" s="2" t="s">
        <v>3</v>
      </c>
      <c r="H2" s="351"/>
    </row>
    <row r="3" spans="1:8">
      <c r="A3" s="3"/>
      <c r="B3" s="4"/>
      <c r="C3" s="4"/>
      <c r="D3" s="4"/>
      <c r="E3" s="5"/>
      <c r="F3" s="5"/>
      <c r="G3" s="5"/>
      <c r="H3" s="6"/>
    </row>
    <row r="4" spans="1:8">
      <c r="A4" s="7" t="s">
        <v>4</v>
      </c>
      <c r="B4" s="349"/>
      <c r="C4" s="349"/>
      <c r="D4" s="349"/>
      <c r="E4" s="374" t="s">
        <v>5</v>
      </c>
      <c r="F4" s="375"/>
      <c r="G4" s="375"/>
      <c r="H4" s="8"/>
    </row>
    <row r="5" spans="1:8" ht="15" thickBot="1">
      <c r="A5" s="3"/>
      <c r="B5" s="4"/>
      <c r="C5" s="4"/>
      <c r="D5" s="4"/>
      <c r="E5" s="5"/>
      <c r="F5" s="5"/>
      <c r="G5" s="5"/>
      <c r="H5" s="6"/>
    </row>
    <row r="6" spans="1:8" ht="15" thickBot="1">
      <c r="A6" s="376" t="s">
        <v>6</v>
      </c>
      <c r="B6" s="371"/>
      <c r="C6" s="371"/>
      <c r="D6" s="371"/>
      <c r="E6" s="371"/>
      <c r="F6" s="371"/>
      <c r="G6" s="371"/>
      <c r="H6" s="372"/>
    </row>
    <row r="7" spans="1:8">
      <c r="A7" s="9" t="s">
        <v>7</v>
      </c>
      <c r="B7" s="377"/>
      <c r="C7" s="378"/>
      <c r="D7" s="378"/>
      <c r="E7" s="378"/>
      <c r="F7" s="378"/>
      <c r="G7" s="10" t="s">
        <v>8</v>
      </c>
      <c r="H7" s="135"/>
    </row>
    <row r="8" spans="1:8">
      <c r="A8" s="11"/>
      <c r="B8" s="12"/>
      <c r="C8" s="12"/>
      <c r="D8" s="12"/>
      <c r="E8" s="12"/>
      <c r="F8" s="13"/>
      <c r="G8" s="12"/>
      <c r="H8" s="14"/>
    </row>
    <row r="9" spans="1:8">
      <c r="A9" s="15" t="s">
        <v>9</v>
      </c>
      <c r="B9" s="16" t="s">
        <v>10</v>
      </c>
      <c r="C9" s="17"/>
      <c r="D9" s="17"/>
      <c r="E9" s="17" t="s">
        <v>11</v>
      </c>
      <c r="F9" s="17" t="s">
        <v>12</v>
      </c>
      <c r="G9" s="18"/>
      <c r="H9" s="19" t="s">
        <v>13</v>
      </c>
    </row>
    <row r="10" spans="1:8">
      <c r="A10" s="20"/>
      <c r="B10" s="348"/>
      <c r="C10" s="348"/>
      <c r="D10" s="348"/>
      <c r="E10" s="21"/>
      <c r="F10" s="348"/>
      <c r="G10" s="22"/>
      <c r="H10" s="352"/>
    </row>
    <row r="11" spans="1:8">
      <c r="A11" s="20"/>
      <c r="B11" s="22"/>
      <c r="C11" s="22"/>
      <c r="D11" s="22"/>
      <c r="E11" s="22"/>
      <c r="F11" s="22"/>
      <c r="G11" s="22"/>
      <c r="H11" s="6"/>
    </row>
    <row r="12" spans="1:8">
      <c r="A12" s="23" t="s">
        <v>14</v>
      </c>
      <c r="B12" s="118"/>
      <c r="C12" s="28" t="s">
        <v>15</v>
      </c>
      <c r="D12" s="22"/>
      <c r="E12" s="22"/>
      <c r="F12" s="22"/>
      <c r="G12" s="25" t="s">
        <v>16</v>
      </c>
      <c r="H12" s="26"/>
    </row>
    <row r="13" spans="1:8">
      <c r="A13" s="23"/>
      <c r="B13" s="27"/>
      <c r="C13" s="28"/>
      <c r="D13" s="22"/>
      <c r="E13" s="22"/>
      <c r="F13" s="22"/>
      <c r="G13" s="29"/>
      <c r="H13" s="30"/>
    </row>
    <row r="14" spans="1:8">
      <c r="A14" s="31" t="s">
        <v>17</v>
      </c>
      <c r="B14" s="32"/>
      <c r="C14" s="32"/>
      <c r="D14" s="32"/>
      <c r="E14" s="32"/>
      <c r="F14" s="32"/>
      <c r="G14" s="33"/>
      <c r="H14" s="34"/>
    </row>
    <row r="15" spans="1:8">
      <c r="A15" s="35"/>
      <c r="B15" s="22"/>
      <c r="C15" s="22"/>
      <c r="D15" s="22"/>
      <c r="E15" s="22"/>
      <c r="F15" s="22"/>
      <c r="G15" s="22"/>
      <c r="H15" s="30"/>
    </row>
    <row r="16" spans="1:8">
      <c r="A16" s="23" t="s">
        <v>18</v>
      </c>
      <c r="B16" s="348"/>
      <c r="C16" s="5"/>
      <c r="D16" s="36" t="s">
        <v>19</v>
      </c>
      <c r="E16" s="353"/>
      <c r="F16" s="37"/>
      <c r="G16" s="5"/>
      <c r="H16" s="6"/>
    </row>
    <row r="17" spans="1:8">
      <c r="A17" s="23"/>
      <c r="B17" s="5"/>
      <c r="C17" s="5"/>
      <c r="D17" s="29"/>
      <c r="E17" s="37"/>
      <c r="F17" s="37"/>
      <c r="G17" s="5"/>
      <c r="H17" s="6" t="s">
        <v>20</v>
      </c>
    </row>
    <row r="18" spans="1:8">
      <c r="A18" s="23" t="s">
        <v>21</v>
      </c>
      <c r="B18" s="38"/>
      <c r="C18" s="38"/>
      <c r="D18" s="267"/>
      <c r="E18" s="39" t="s">
        <v>22</v>
      </c>
      <c r="F18" s="354"/>
      <c r="G18" s="354"/>
      <c r="H18" s="268">
        <v>0</v>
      </c>
    </row>
    <row r="19" spans="1:8">
      <c r="A19" s="31"/>
      <c r="B19" s="40"/>
      <c r="C19" s="40"/>
      <c r="D19" s="40"/>
      <c r="E19" s="40"/>
      <c r="F19" s="40"/>
      <c r="G19" s="41"/>
      <c r="H19" s="42"/>
    </row>
    <row r="20" spans="1:8">
      <c r="A20" s="31" t="s">
        <v>23</v>
      </c>
      <c r="B20" s="38"/>
      <c r="C20" s="38"/>
      <c r="D20" s="38"/>
      <c r="E20" s="43" t="s">
        <v>24</v>
      </c>
      <c r="F20" s="181"/>
      <c r="G20" s="44"/>
      <c r="H20" s="45"/>
    </row>
    <row r="21" spans="1:8">
      <c r="A21" s="31"/>
      <c r="B21" s="40"/>
      <c r="C21" s="46"/>
      <c r="D21" s="40"/>
      <c r="E21" s="40"/>
      <c r="F21" s="40"/>
      <c r="G21" s="41"/>
      <c r="H21" s="42"/>
    </row>
    <row r="22" spans="1:8">
      <c r="A22" s="31" t="s">
        <v>25</v>
      </c>
      <c r="B22" s="357"/>
      <c r="C22" s="357"/>
      <c r="D22" s="357"/>
      <c r="E22" s="357"/>
      <c r="F22" s="357"/>
      <c r="G22" s="25" t="s">
        <v>26</v>
      </c>
      <c r="H22" s="355"/>
    </row>
    <row r="23" spans="1:8">
      <c r="A23" s="48" t="s">
        <v>27</v>
      </c>
      <c r="B23" s="358">
        <v>0</v>
      </c>
      <c r="C23" s="358">
        <v>0</v>
      </c>
      <c r="D23" s="358">
        <v>0</v>
      </c>
      <c r="E23" s="358">
        <v>0</v>
      </c>
      <c r="F23" s="358">
        <v>0</v>
      </c>
      <c r="G23" s="49"/>
      <c r="H23" s="356">
        <v>0</v>
      </c>
    </row>
    <row r="24" spans="1:8">
      <c r="A24" s="48"/>
      <c r="B24" s="50"/>
      <c r="C24" s="50"/>
      <c r="D24" s="50"/>
      <c r="E24" s="50"/>
      <c r="F24" s="50"/>
      <c r="G24" s="50"/>
      <c r="H24" s="6"/>
    </row>
    <row r="25" spans="1:8">
      <c r="A25" s="51" t="s">
        <v>28</v>
      </c>
      <c r="B25" s="52"/>
      <c r="C25" s="52"/>
      <c r="D25" s="52"/>
      <c r="E25" s="52"/>
      <c r="F25" s="52"/>
      <c r="G25" s="52"/>
      <c r="H25" s="6"/>
    </row>
    <row r="26" spans="1:8">
      <c r="A26" s="23" t="s">
        <v>29</v>
      </c>
      <c r="B26" s="359">
        <v>0</v>
      </c>
      <c r="C26" s="54" t="s">
        <v>30</v>
      </c>
      <c r="D26" s="52"/>
      <c r="E26" s="52"/>
      <c r="F26" s="52"/>
      <c r="G26" s="52"/>
      <c r="H26" s="6"/>
    </row>
    <row r="27" spans="1:8" ht="14.25" customHeight="1">
      <c r="A27" s="369" t="s">
        <v>31</v>
      </c>
      <c r="B27" s="53"/>
      <c r="C27" s="54"/>
      <c r="D27" s="52"/>
      <c r="E27" s="52"/>
      <c r="F27" s="52"/>
      <c r="G27" s="52"/>
      <c r="H27" s="6"/>
    </row>
    <row r="28" spans="1:8">
      <c r="A28" s="369"/>
      <c r="B28" s="162"/>
      <c r="C28" s="54"/>
      <c r="D28" s="52"/>
      <c r="E28" s="52"/>
      <c r="F28" s="52"/>
      <c r="G28" s="52"/>
      <c r="H28" s="6"/>
    </row>
    <row r="29" spans="1:8" ht="15" thickBot="1">
      <c r="A29" s="55"/>
      <c r="B29" s="56"/>
      <c r="C29" s="57"/>
      <c r="D29" s="56"/>
      <c r="E29" s="56"/>
      <c r="F29" s="56"/>
      <c r="G29" s="56"/>
      <c r="H29" s="58"/>
    </row>
    <row r="30" spans="1:8" ht="15" thickBot="1">
      <c r="A30" s="376" t="s">
        <v>32</v>
      </c>
      <c r="B30" s="379"/>
      <c r="C30" s="371"/>
      <c r="D30" s="371"/>
      <c r="E30" s="371"/>
      <c r="F30" s="371"/>
      <c r="G30" s="371"/>
      <c r="H30" s="372"/>
    </row>
    <row r="31" spans="1:8">
      <c r="A31" s="59"/>
      <c r="B31" s="60"/>
      <c r="C31" s="60"/>
      <c r="D31" s="60"/>
      <c r="E31" s="60"/>
      <c r="F31" s="60"/>
      <c r="G31" s="60"/>
      <c r="H31" s="61"/>
    </row>
    <row r="32" spans="1:8">
      <c r="A32" s="62" t="s">
        <v>33</v>
      </c>
      <c r="B32" s="63"/>
      <c r="C32" s="119">
        <f>B12</f>
        <v>0</v>
      </c>
      <c r="D32" s="5"/>
      <c r="E32" s="52"/>
      <c r="F32" s="52"/>
      <c r="G32" s="52"/>
      <c r="H32" s="6"/>
    </row>
    <row r="33" spans="1:12">
      <c r="A33" s="62" t="s">
        <v>34</v>
      </c>
      <c r="B33" s="64" t="s">
        <v>35</v>
      </c>
      <c r="C33" s="120">
        <f>B23+C23+D23+E23+F23+H23</f>
        <v>0</v>
      </c>
      <c r="D33" s="24" t="s">
        <v>36</v>
      </c>
      <c r="E33" s="65"/>
      <c r="F33" s="65"/>
      <c r="G33" s="5"/>
      <c r="H33" s="6"/>
      <c r="I33" s="155"/>
      <c r="J33" s="155"/>
      <c r="K33" s="155"/>
      <c r="L33" s="155"/>
    </row>
    <row r="34" spans="1:12">
      <c r="A34" s="62" t="s">
        <v>37</v>
      </c>
      <c r="B34" s="66" t="s">
        <v>35</v>
      </c>
      <c r="C34" s="121">
        <f>$B$26</f>
        <v>0</v>
      </c>
      <c r="D34" s="24" t="s">
        <v>38</v>
      </c>
      <c r="E34" s="65"/>
      <c r="F34" s="65"/>
      <c r="G34" s="5"/>
      <c r="H34" s="6"/>
      <c r="I34" s="155"/>
      <c r="J34" s="155"/>
      <c r="K34" s="155"/>
      <c r="L34" s="155"/>
    </row>
    <row r="35" spans="1:12">
      <c r="A35" s="31" t="s">
        <v>39</v>
      </c>
      <c r="B35" s="163" t="s">
        <v>40</v>
      </c>
      <c r="C35" s="122">
        <f>C32-C33-C34</f>
        <v>0</v>
      </c>
      <c r="D35" s="65"/>
      <c r="E35" s="65"/>
      <c r="F35" s="65"/>
      <c r="G35" s="5"/>
      <c r="H35" s="6"/>
      <c r="I35" s="156">
        <f>0.25*C35</f>
        <v>0</v>
      </c>
      <c r="J35" s="155"/>
      <c r="K35" s="155" t="s">
        <v>41</v>
      </c>
      <c r="L35" s="155"/>
    </row>
    <row r="36" spans="1:12" ht="15" thickBot="1">
      <c r="A36" s="62"/>
      <c r="B36" s="63"/>
      <c r="C36" s="67"/>
      <c r="D36" s="65"/>
      <c r="E36" s="65"/>
      <c r="F36" s="65"/>
      <c r="G36" s="5"/>
      <c r="H36" s="6"/>
      <c r="I36" s="155"/>
      <c r="J36" s="155"/>
      <c r="K36" s="155"/>
      <c r="L36" s="155"/>
    </row>
    <row r="37" spans="1:12">
      <c r="A37" s="380" t="s">
        <v>580</v>
      </c>
      <c r="B37" s="379"/>
      <c r="C37" s="379"/>
      <c r="D37" s="379"/>
      <c r="E37" s="379"/>
      <c r="F37" s="379"/>
      <c r="G37" s="379"/>
      <c r="H37" s="381"/>
    </row>
    <row r="38" spans="1:12" ht="62.5">
      <c r="A38" s="68"/>
      <c r="B38" s="382" t="s">
        <v>42</v>
      </c>
      <c r="C38" s="383"/>
      <c r="D38" s="159" t="s">
        <v>43</v>
      </c>
      <c r="E38" s="160" t="s">
        <v>44</v>
      </c>
      <c r="F38" s="69" t="s">
        <v>577</v>
      </c>
      <c r="G38" s="384" t="s">
        <v>45</v>
      </c>
      <c r="H38" s="385"/>
    </row>
    <row r="39" spans="1:12">
      <c r="A39" s="70">
        <v>1</v>
      </c>
      <c r="B39" s="386"/>
      <c r="C39" s="387"/>
      <c r="D39" s="360">
        <v>0</v>
      </c>
      <c r="E39" s="360">
        <v>0</v>
      </c>
      <c r="F39" s="157" t="str">
        <f>IF(E39&gt;0,(IFERROR(VLOOKUP(E10,VLOOKUP1!$A$28:$B$36,2,FALSE),"")),"")</f>
        <v/>
      </c>
      <c r="G39" s="388">
        <f>SUM(D39:E39)</f>
        <v>0</v>
      </c>
      <c r="H39" s="389"/>
    </row>
    <row r="40" spans="1:12">
      <c r="A40" s="70">
        <v>2</v>
      </c>
      <c r="B40" s="386"/>
      <c r="C40" s="387"/>
      <c r="D40" s="360">
        <v>0</v>
      </c>
      <c r="E40" s="360">
        <v>0</v>
      </c>
      <c r="F40" s="157" t="str">
        <f>IF(E40&gt;0,(IFERROR(VLOOKUP(E10,VLOOKUP1!$A$28:$B$36,2,FALSE),"")),"")</f>
        <v/>
      </c>
      <c r="G40" s="388">
        <f t="shared" ref="G40:G46" si="0">SUM(D40:E40)</f>
        <v>0</v>
      </c>
      <c r="H40" s="389"/>
    </row>
    <row r="41" spans="1:12">
      <c r="A41" s="70">
        <v>3</v>
      </c>
      <c r="B41" s="386"/>
      <c r="C41" s="387"/>
      <c r="D41" s="360">
        <v>0</v>
      </c>
      <c r="E41" s="360">
        <v>0</v>
      </c>
      <c r="F41" s="157" t="str">
        <f>IF(E41&gt;0,(IFERROR(VLOOKUP(E10,VLOOKUP1!$A$28:$B$36,2,FALSE),"")),"")</f>
        <v/>
      </c>
      <c r="G41" s="388">
        <f t="shared" si="0"/>
        <v>0</v>
      </c>
      <c r="H41" s="389"/>
    </row>
    <row r="42" spans="1:12">
      <c r="A42" s="70">
        <v>4</v>
      </c>
      <c r="B42" s="386"/>
      <c r="C42" s="387"/>
      <c r="D42" s="360">
        <v>0</v>
      </c>
      <c r="E42" s="360">
        <v>0</v>
      </c>
      <c r="F42" s="157" t="str">
        <f>IF(E42&gt;0,(IFERROR(VLOOKUP(E10,VLOOKUP1!$A$28:$B$36,2,FALSE),"")),"")</f>
        <v/>
      </c>
      <c r="G42" s="388">
        <f t="shared" si="0"/>
        <v>0</v>
      </c>
      <c r="H42" s="389"/>
    </row>
    <row r="43" spans="1:12">
      <c r="A43" s="70">
        <v>5</v>
      </c>
      <c r="B43" s="386"/>
      <c r="C43" s="387"/>
      <c r="D43" s="360">
        <v>0</v>
      </c>
      <c r="E43" s="360">
        <v>0</v>
      </c>
      <c r="F43" s="157" t="str">
        <f>IF(E43&gt;0,(IFERROR(VLOOKUP(E10,VLOOKUP1!$A$28:$B$36,2,FALSE),"")),"")</f>
        <v/>
      </c>
      <c r="G43" s="388">
        <f t="shared" si="0"/>
        <v>0</v>
      </c>
      <c r="H43" s="389"/>
    </row>
    <row r="44" spans="1:12">
      <c r="A44" s="70">
        <v>6</v>
      </c>
      <c r="B44" s="386"/>
      <c r="C44" s="387"/>
      <c r="D44" s="360">
        <v>0</v>
      </c>
      <c r="E44" s="360">
        <v>0</v>
      </c>
      <c r="F44" s="157" t="str">
        <f>IF(E44&gt;0,(IFERROR(VLOOKUP(E10,VLOOKUP1!$A$28:$B$36,2,FALSE),"")),"")</f>
        <v/>
      </c>
      <c r="G44" s="388">
        <f t="shared" si="0"/>
        <v>0</v>
      </c>
      <c r="H44" s="389"/>
    </row>
    <row r="45" spans="1:12">
      <c r="A45" s="70">
        <v>7</v>
      </c>
      <c r="B45" s="386"/>
      <c r="C45" s="387"/>
      <c r="D45" s="360">
        <v>0</v>
      </c>
      <c r="E45" s="360">
        <v>0</v>
      </c>
      <c r="F45" s="157" t="str">
        <f>IF(E45&gt;0,(IFERROR(VLOOKUP(E10,VLOOKUP1!$A$28:$B$36,2,FALSE),"")),"")</f>
        <v/>
      </c>
      <c r="G45" s="388">
        <f t="shared" si="0"/>
        <v>0</v>
      </c>
      <c r="H45" s="389"/>
    </row>
    <row r="46" spans="1:12">
      <c r="A46" s="70">
        <v>8</v>
      </c>
      <c r="B46" s="392"/>
      <c r="C46" s="393"/>
      <c r="D46" s="361">
        <v>0</v>
      </c>
      <c r="E46" s="361">
        <v>0</v>
      </c>
      <c r="F46" s="157" t="str">
        <f>IF(E46&gt;0,(IFERROR(VLOOKUP(E10,VLOOKUP1!$A$28:$B$36,2,FALSE),"")),"")</f>
        <v/>
      </c>
      <c r="G46" s="394">
        <f t="shared" si="0"/>
        <v>0</v>
      </c>
      <c r="H46" s="395"/>
    </row>
    <row r="47" spans="1:12">
      <c r="A47" s="71"/>
      <c r="C47" s="36"/>
      <c r="D47" s="36"/>
      <c r="E47" s="36"/>
      <c r="F47" s="36" t="s">
        <v>581</v>
      </c>
      <c r="G47" s="36" t="s">
        <v>47</v>
      </c>
      <c r="H47" s="125">
        <f>SUMIF($F$39:$F$46,"",$D$39:$D$46)+SUMIF($F$39:$F$46,"",$E$39:$E$46)+SUMIF(F39:F46,"Non",G39:H46)</f>
        <v>0</v>
      </c>
    </row>
    <row r="48" spans="1:12">
      <c r="A48" s="73"/>
      <c r="B48" s="36"/>
      <c r="C48" s="36"/>
      <c r="D48" s="36"/>
      <c r="E48" s="36"/>
      <c r="F48" s="36" t="s">
        <v>582</v>
      </c>
      <c r="G48" s="36" t="s">
        <v>48</v>
      </c>
      <c r="H48" s="125">
        <f>SUMIF($F$39:$F$46,"Oui",$D$39:$D$46)+SUMIF($F$39:$F$46,"Oui",$E$39:$E$46)</f>
        <v>0</v>
      </c>
    </row>
    <row r="49" spans="1:8">
      <c r="A49" s="73"/>
      <c r="B49" s="36"/>
      <c r="C49" s="36"/>
      <c r="D49" s="36"/>
      <c r="E49" s="36"/>
      <c r="F49" s="36"/>
      <c r="G49" s="36"/>
      <c r="H49" s="74"/>
    </row>
    <row r="50" spans="1:8" ht="29.25" customHeight="1">
      <c r="A50" s="396" t="s">
        <v>572</v>
      </c>
      <c r="B50" s="397"/>
      <c r="C50" s="397"/>
      <c r="D50" s="345">
        <f>SUM(H47:H48)</f>
        <v>0</v>
      </c>
      <c r="E50" s="5" t="s">
        <v>570</v>
      </c>
      <c r="F50" s="5"/>
      <c r="G50" s="5"/>
      <c r="H50" s="6"/>
    </row>
    <row r="51" spans="1:8">
      <c r="A51" s="62" t="s">
        <v>16</v>
      </c>
      <c r="B51" s="5"/>
      <c r="C51" s="75"/>
      <c r="D51" s="76">
        <f>$H$12</f>
        <v>0</v>
      </c>
      <c r="E51" s="5" t="s">
        <v>49</v>
      </c>
      <c r="F51" s="5"/>
      <c r="G51" s="5"/>
      <c r="H51" s="6"/>
    </row>
    <row r="52" spans="1:8">
      <c r="A52" s="35" t="s">
        <v>50</v>
      </c>
      <c r="B52" s="5"/>
      <c r="C52" s="36" t="s">
        <v>51</v>
      </c>
      <c r="D52" s="124">
        <f>D50*D51</f>
        <v>0</v>
      </c>
      <c r="E52" s="5"/>
      <c r="F52" s="5"/>
      <c r="G52" s="5"/>
      <c r="H52" s="6"/>
    </row>
    <row r="53" spans="1:8" ht="15" thickBot="1">
      <c r="A53" s="77"/>
      <c r="B53" s="78"/>
      <c r="C53" s="78"/>
      <c r="D53" s="57"/>
      <c r="E53" s="57"/>
      <c r="F53" s="57"/>
      <c r="G53" s="57"/>
      <c r="H53" s="58"/>
    </row>
    <row r="54" spans="1:8" ht="30.65" customHeight="1">
      <c r="A54" s="398" t="s">
        <v>578</v>
      </c>
      <c r="B54" s="399"/>
      <c r="C54" s="399"/>
      <c r="D54" s="399"/>
      <c r="E54" s="399"/>
      <c r="F54" s="399"/>
      <c r="G54" s="79" t="str">
        <f>IF(H48&gt;0,"À COMPLÉTER","LAISSER EN BLANC")</f>
        <v>LAISSER EN BLANC</v>
      </c>
      <c r="H54" s="161"/>
    </row>
    <row r="55" spans="1:8" ht="25.5" customHeight="1">
      <c r="A55" s="80"/>
      <c r="B55" s="382" t="s">
        <v>42</v>
      </c>
      <c r="C55" s="383"/>
      <c r="D55" s="69" t="s">
        <v>52</v>
      </c>
      <c r="E55" s="390" t="s">
        <v>53</v>
      </c>
      <c r="F55" s="391"/>
      <c r="G55" s="5"/>
      <c r="H55" s="6"/>
    </row>
    <row r="56" spans="1:8">
      <c r="A56" s="70">
        <v>1</v>
      </c>
      <c r="B56" s="400" t="str">
        <f t="shared" ref="B56:B63" si="1">IF(F39="oui",B39,"")</f>
        <v/>
      </c>
      <c r="C56" s="401"/>
      <c r="D56" s="362"/>
      <c r="E56" s="402">
        <v>0</v>
      </c>
      <c r="F56" s="403"/>
      <c r="G56" s="5"/>
      <c r="H56" s="6"/>
    </row>
    <row r="57" spans="1:8">
      <c r="A57" s="70">
        <v>2</v>
      </c>
      <c r="B57" s="400" t="str">
        <f t="shared" si="1"/>
        <v/>
      </c>
      <c r="C57" s="401"/>
      <c r="D57" s="362"/>
      <c r="E57" s="402">
        <v>0</v>
      </c>
      <c r="F57" s="403"/>
      <c r="G57" s="5"/>
      <c r="H57" s="6"/>
    </row>
    <row r="58" spans="1:8">
      <c r="A58" s="70">
        <v>3</v>
      </c>
      <c r="B58" s="400" t="str">
        <f t="shared" si="1"/>
        <v/>
      </c>
      <c r="C58" s="401"/>
      <c r="D58" s="362"/>
      <c r="E58" s="402">
        <v>0</v>
      </c>
      <c r="F58" s="403"/>
      <c r="G58" s="5"/>
      <c r="H58" s="6"/>
    </row>
    <row r="59" spans="1:8">
      <c r="A59" s="70">
        <v>4</v>
      </c>
      <c r="B59" s="400" t="str">
        <f t="shared" si="1"/>
        <v/>
      </c>
      <c r="C59" s="401"/>
      <c r="D59" s="362"/>
      <c r="E59" s="402">
        <v>0</v>
      </c>
      <c r="F59" s="403"/>
      <c r="G59" s="5"/>
      <c r="H59" s="6"/>
    </row>
    <row r="60" spans="1:8">
      <c r="A60" s="70">
        <v>5</v>
      </c>
      <c r="B60" s="400" t="str">
        <f t="shared" si="1"/>
        <v/>
      </c>
      <c r="C60" s="401"/>
      <c r="D60" s="362"/>
      <c r="E60" s="402">
        <v>0</v>
      </c>
      <c r="F60" s="403"/>
      <c r="G60" s="5"/>
      <c r="H60" s="6"/>
    </row>
    <row r="61" spans="1:8">
      <c r="A61" s="70">
        <v>6</v>
      </c>
      <c r="B61" s="400" t="str">
        <f t="shared" si="1"/>
        <v/>
      </c>
      <c r="C61" s="401"/>
      <c r="D61" s="362"/>
      <c r="E61" s="402">
        <v>0</v>
      </c>
      <c r="F61" s="403"/>
      <c r="G61" s="5"/>
      <c r="H61" s="6"/>
    </row>
    <row r="62" spans="1:8">
      <c r="A62" s="70">
        <v>7</v>
      </c>
      <c r="B62" s="400" t="str">
        <f t="shared" si="1"/>
        <v/>
      </c>
      <c r="C62" s="401"/>
      <c r="D62" s="362"/>
      <c r="E62" s="402">
        <v>0</v>
      </c>
      <c r="F62" s="403"/>
      <c r="G62" s="5"/>
      <c r="H62" s="6"/>
    </row>
    <row r="63" spans="1:8">
      <c r="A63" s="71">
        <v>8</v>
      </c>
      <c r="B63" s="400" t="str">
        <f t="shared" si="1"/>
        <v/>
      </c>
      <c r="C63" s="401"/>
      <c r="D63" s="363"/>
      <c r="E63" s="404">
        <v>0</v>
      </c>
      <c r="F63" s="405"/>
      <c r="G63" s="5"/>
      <c r="H63" s="6"/>
    </row>
    <row r="64" spans="1:8">
      <c r="A64" s="73"/>
      <c r="B64" s="39"/>
      <c r="C64" s="39"/>
      <c r="D64" s="36" t="s">
        <v>54</v>
      </c>
      <c r="E64" s="36" t="s">
        <v>55</v>
      </c>
      <c r="F64" s="126">
        <f>SUM(E56:F63)</f>
        <v>0</v>
      </c>
      <c r="G64" s="5"/>
      <c r="H64" s="6"/>
    </row>
    <row r="65" spans="1:8">
      <c r="A65" s="73"/>
      <c r="B65" s="36"/>
      <c r="C65" s="36"/>
      <c r="D65" s="36"/>
      <c r="E65" s="5"/>
      <c r="F65" s="36"/>
      <c r="G65" s="5"/>
      <c r="H65" s="6"/>
    </row>
    <row r="66" spans="1:8" ht="14.25" customHeight="1">
      <c r="A66" s="406" t="s">
        <v>56</v>
      </c>
      <c r="B66" s="407"/>
      <c r="C66" s="364"/>
      <c r="D66" s="364"/>
      <c r="E66" s="349"/>
      <c r="F66" s="364"/>
      <c r="G66" s="365"/>
      <c r="H66" s="6"/>
    </row>
    <row r="67" spans="1:8" ht="24" customHeight="1">
      <c r="A67" s="406"/>
      <c r="B67" s="407"/>
      <c r="C67" s="364"/>
      <c r="D67" s="364"/>
      <c r="E67" s="349"/>
      <c r="F67" s="364"/>
      <c r="G67" s="349"/>
      <c r="H67" s="6"/>
    </row>
    <row r="68" spans="1:8" ht="33.9" customHeight="1">
      <c r="A68" s="408" t="str">
        <f>IF(F64&gt;0,VLOOKUP(E10,VLOOKUP1!A39:B47,2,FALSE)," ")</f>
        <v xml:space="preserve"> </v>
      </c>
      <c r="B68" s="409"/>
      <c r="C68" s="36"/>
      <c r="D68" s="36"/>
      <c r="E68" s="5"/>
      <c r="F68" s="36"/>
      <c r="G68" s="5"/>
      <c r="H68" s="6"/>
    </row>
    <row r="69" spans="1:8">
      <c r="A69" s="35"/>
      <c r="B69" s="81" t="s">
        <v>57</v>
      </c>
      <c r="C69" s="36" t="s">
        <v>55</v>
      </c>
      <c r="D69" s="164">
        <f>F64</f>
        <v>0</v>
      </c>
      <c r="E69" s="5"/>
      <c r="F69" s="81"/>
      <c r="G69" s="36"/>
      <c r="H69" s="72"/>
    </row>
    <row r="70" spans="1:8">
      <c r="A70" s="35"/>
      <c r="B70" s="81" t="s">
        <v>58</v>
      </c>
      <c r="C70" s="82" t="s">
        <v>59</v>
      </c>
      <c r="D70" s="164">
        <f>IFERROR(VLOOKUP1!C22,0)</f>
        <v>0</v>
      </c>
      <c r="E70" s="52"/>
      <c r="F70" s="81"/>
      <c r="G70" s="82"/>
      <c r="H70" s="83"/>
    </row>
    <row r="71" spans="1:8">
      <c r="A71" s="35"/>
      <c r="B71" s="81"/>
      <c r="C71" s="82"/>
      <c r="D71" s="84"/>
      <c r="E71" s="85"/>
      <c r="F71" s="5"/>
      <c r="G71" s="5"/>
      <c r="H71" s="6"/>
    </row>
    <row r="72" spans="1:8">
      <c r="A72" s="86" t="s">
        <v>60</v>
      </c>
      <c r="B72" s="366"/>
      <c r="C72" s="82" t="s">
        <v>59</v>
      </c>
      <c r="D72" s="367">
        <v>0</v>
      </c>
      <c r="E72" s="41" t="s">
        <v>61</v>
      </c>
      <c r="F72" s="81"/>
      <c r="G72" s="82"/>
      <c r="H72" s="83"/>
    </row>
    <row r="73" spans="1:8">
      <c r="A73" s="35"/>
      <c r="B73" s="36" t="s">
        <v>62</v>
      </c>
      <c r="C73" s="36" t="s">
        <v>63</v>
      </c>
      <c r="D73" s="127">
        <f>D69-D70-D72</f>
        <v>0</v>
      </c>
      <c r="E73" s="5"/>
      <c r="F73" s="5"/>
      <c r="G73" s="36"/>
      <c r="H73" s="72"/>
    </row>
    <row r="74" spans="1:8">
      <c r="A74" s="35"/>
      <c r="B74" s="36"/>
      <c r="C74" s="36"/>
      <c r="D74" s="87"/>
      <c r="E74" s="5"/>
      <c r="F74" s="5"/>
      <c r="G74" s="36"/>
      <c r="H74" s="72"/>
    </row>
    <row r="75" spans="1:8" ht="15" thickBot="1">
      <c r="A75" s="410" t="s">
        <v>64</v>
      </c>
      <c r="B75" s="411"/>
      <c r="C75" s="411"/>
      <c r="D75" s="411"/>
      <c r="E75" s="411"/>
      <c r="F75" s="411"/>
      <c r="G75" s="411"/>
      <c r="H75" s="412"/>
    </row>
    <row r="76" spans="1:8">
      <c r="A76" s="35"/>
      <c r="B76" s="47"/>
      <c r="C76" s="25"/>
      <c r="D76" s="91"/>
      <c r="E76" s="43"/>
      <c r="F76" s="43"/>
      <c r="G76" s="43"/>
      <c r="H76" s="92"/>
    </row>
    <row r="77" spans="1:8">
      <c r="A77" s="23" t="s">
        <v>65</v>
      </c>
      <c r="B77" s="47"/>
      <c r="C77" s="25"/>
      <c r="D77" s="346">
        <f>IF(D52&gt;D73, D52,D73)</f>
        <v>0</v>
      </c>
      <c r="E77" s="5" t="s">
        <v>573</v>
      </c>
      <c r="G77" s="413" t="str">
        <f>(IF(COUNTIF($F$39:$F$46,"Oui")&gt;(COUNTIF($E$56:$F$63,"&gt;0")),"ERREUR - COMPLÉTER LA SECTION C - INFO SUR L'ALLOCATION DE LOGEMENT.",""))</f>
        <v/>
      </c>
      <c r="H77" s="414"/>
    </row>
    <row r="78" spans="1:8">
      <c r="A78" s="31"/>
      <c r="B78" s="41"/>
      <c r="C78" s="41"/>
      <c r="D78" s="93"/>
      <c r="E78" s="5"/>
      <c r="F78" s="347"/>
      <c r="G78" s="413"/>
      <c r="H78" s="414"/>
    </row>
    <row r="79" spans="1:8" ht="14.25" customHeight="1">
      <c r="A79" s="369" t="s">
        <v>66</v>
      </c>
      <c r="B79" s="81" t="s">
        <v>67</v>
      </c>
      <c r="C79" s="82" t="s">
        <v>59</v>
      </c>
      <c r="D79" s="167" t="str">
        <f>IFERROR(IF(VLOOKUP1!J4=FALSE,(VLOOKUP(VLOOKUP1!$B$1,'Utility and Services Table'!$A:$D,2,FALSE)),"0"),"")</f>
        <v/>
      </c>
      <c r="E79" s="85"/>
      <c r="F79" s="5"/>
      <c r="G79" s="413"/>
      <c r="H79" s="414"/>
    </row>
    <row r="80" spans="1:8">
      <c r="A80" s="369"/>
      <c r="B80" s="81" t="s">
        <v>68</v>
      </c>
      <c r="C80" s="82" t="s">
        <v>59</v>
      </c>
      <c r="D80" s="167" t="str">
        <f>IFERROR(IF(VLOOKUP1!J5=FALSE,(VLOOKUP(VLOOKUP1!$B$1,'Utility and Services Table'!$A:$D,4,FALSE)),"0"),"")</f>
        <v/>
      </c>
      <c r="E80" s="85"/>
      <c r="F80" s="5"/>
      <c r="G80" s="5"/>
      <c r="H80" s="6"/>
    </row>
    <row r="81" spans="1:8">
      <c r="A81" s="35"/>
      <c r="B81" s="81"/>
      <c r="C81" s="82"/>
      <c r="D81" s="94"/>
      <c r="E81" s="85"/>
      <c r="F81" s="5"/>
      <c r="G81" s="5"/>
      <c r="H81" s="6"/>
    </row>
    <row r="82" spans="1:8">
      <c r="A82" s="35"/>
      <c r="B82" s="81" t="s">
        <v>69</v>
      </c>
      <c r="C82" s="82" t="s">
        <v>70</v>
      </c>
      <c r="D82" s="167" t="str">
        <f>IFERROR(IF(VLOOKUP1!J6=TRUE,(VLOOKUP(VLOOKUP1!$B$1,'Utility and Services Table'!$A:$D,3,FALSE)),"0"),"")</f>
        <v>0</v>
      </c>
      <c r="E82" s="85"/>
      <c r="F82" s="5"/>
      <c r="G82" s="5"/>
      <c r="H82" s="6"/>
    </row>
    <row r="83" spans="1:8">
      <c r="A83" s="23" t="s">
        <v>71</v>
      </c>
      <c r="B83" s="5"/>
      <c r="C83" s="36" t="s">
        <v>72</v>
      </c>
      <c r="D83" s="168" t="str">
        <f>IFERROR(D77-D79-D80+D82,"ERREUR - Compléter la section des Renseignements généraux.")</f>
        <v>ERREUR - Compléter la section des Renseignements généraux.</v>
      </c>
      <c r="E83" s="5"/>
      <c r="F83" s="95"/>
      <c r="G83" s="5"/>
      <c r="H83" s="6"/>
    </row>
    <row r="84" spans="1:8" ht="15" thickBot="1">
      <c r="A84" s="23"/>
      <c r="B84" s="5"/>
      <c r="C84" s="36"/>
      <c r="D84" s="169"/>
      <c r="E84" s="5"/>
      <c r="F84" s="95"/>
      <c r="G84" s="5"/>
      <c r="H84" s="6"/>
    </row>
    <row r="85" spans="1:8" ht="15" thickBot="1">
      <c r="A85" s="376" t="s">
        <v>73</v>
      </c>
      <c r="B85" s="371"/>
      <c r="C85" s="371"/>
      <c r="D85" s="371"/>
      <c r="E85" s="371"/>
      <c r="F85" s="371"/>
      <c r="G85" s="371"/>
      <c r="H85" s="372"/>
    </row>
    <row r="86" spans="1:8">
      <c r="A86" s="23"/>
      <c r="B86" s="5"/>
      <c r="C86" s="36"/>
      <c r="D86" s="169"/>
      <c r="E86" s="5"/>
      <c r="F86" s="95"/>
      <c r="G86" s="5"/>
      <c r="H86" s="6"/>
    </row>
    <row r="87" spans="1:8">
      <c r="A87" s="23" t="s">
        <v>33</v>
      </c>
      <c r="B87" s="5"/>
      <c r="C87" s="36"/>
      <c r="D87" s="170">
        <f>B12</f>
        <v>0</v>
      </c>
      <c r="E87" s="5"/>
      <c r="F87" s="95"/>
      <c r="G87" s="5"/>
      <c r="H87" s="6"/>
    </row>
    <row r="88" spans="1:8">
      <c r="A88" s="23"/>
      <c r="B88" s="5"/>
      <c r="C88" s="54"/>
      <c r="D88" s="269"/>
      <c r="E88" s="5"/>
      <c r="F88" s="95"/>
      <c r="G88" s="5"/>
      <c r="H88" s="6"/>
    </row>
    <row r="89" spans="1:8">
      <c r="A89" s="270" t="s">
        <v>34</v>
      </c>
      <c r="B89" s="81" t="s">
        <v>67</v>
      </c>
      <c r="C89" s="82" t="s">
        <v>59</v>
      </c>
      <c r="D89" s="170" t="str">
        <f>IFERROR(VLOOKUP(VLOOKUP1!$B$1,'Utility and Services Table'!$A:$D,2,FALSE),"")</f>
        <v/>
      </c>
      <c r="E89" s="5"/>
      <c r="F89" s="95"/>
      <c r="G89" s="5"/>
      <c r="H89" s="6"/>
    </row>
    <row r="90" spans="1:8">
      <c r="A90" s="62"/>
      <c r="B90" s="81" t="s">
        <v>68</v>
      </c>
      <c r="C90" s="82" t="s">
        <v>59</v>
      </c>
      <c r="D90" s="170" t="str">
        <f>IFERROR(VLOOKUP(VLOOKUP1!$B$1,'Utility and Services Table'!$A:$D,4,FALSE),"")</f>
        <v/>
      </c>
      <c r="E90" s="5"/>
      <c r="F90" s="95"/>
      <c r="G90" s="5"/>
      <c r="H90" s="6"/>
    </row>
    <row r="91" spans="1:8">
      <c r="A91" s="62"/>
      <c r="B91" s="81"/>
      <c r="C91" s="82"/>
      <c r="D91" s="169"/>
      <c r="E91" s="5"/>
      <c r="F91" s="95"/>
      <c r="G91" s="5"/>
      <c r="H91" s="6"/>
    </row>
    <row r="92" spans="1:8">
      <c r="A92" s="23"/>
      <c r="B92" s="81" t="s">
        <v>69</v>
      </c>
      <c r="C92" s="82" t="s">
        <v>59</v>
      </c>
      <c r="D92" s="167" t="str">
        <f>IFERROR(IF(VLOOKUP1!J6=TRUE,(VLOOKUP(VLOOKUP1!$B$1,'Utility and Services Table'!$A:$D,3,FALSE)),"0"),"")</f>
        <v>0</v>
      </c>
      <c r="E92" s="5"/>
      <c r="F92" s="95"/>
      <c r="G92" s="5"/>
      <c r="H92" s="6"/>
    </row>
    <row r="93" spans="1:8" ht="9.65" customHeight="1">
      <c r="A93" s="23"/>
      <c r="B93" s="81"/>
      <c r="C93" s="82"/>
      <c r="D93" s="169"/>
      <c r="E93" s="417" t="str">
        <f>IF(D94&lt;=I35,"","S'il est inférieur à l'ajustement pour les services en A, la règle d'un maximum de 20 % de vos frais d'occupation totale à la règle des services a été appliquée.")</f>
        <v/>
      </c>
      <c r="F93" s="417"/>
      <c r="G93" s="417"/>
      <c r="H93" s="418"/>
    </row>
    <row r="94" spans="1:8" ht="30.9" customHeight="1">
      <c r="A94" s="23"/>
      <c r="B94" s="81" t="s">
        <v>74</v>
      </c>
      <c r="C94" s="82" t="s">
        <v>59</v>
      </c>
      <c r="D94" s="170">
        <f>IF(SUM(B23+C23+D23+E23+F23+H23)&gt;B12*0.2,B12*0.2,SUM(B23+C23+D23+E23+F23+H23))</f>
        <v>0</v>
      </c>
      <c r="E94" s="417"/>
      <c r="F94" s="417"/>
      <c r="G94" s="417"/>
      <c r="H94" s="418"/>
    </row>
    <row r="95" spans="1:8">
      <c r="A95" s="23"/>
      <c r="B95" s="81" t="s">
        <v>75</v>
      </c>
      <c r="C95" s="82" t="s">
        <v>59</v>
      </c>
      <c r="D95" s="170">
        <f>IF(B28="Oui",B26,0)</f>
        <v>0</v>
      </c>
      <c r="E95" s="97"/>
      <c r="F95" s="97"/>
      <c r="G95" s="97"/>
      <c r="H95" s="98"/>
    </row>
    <row r="96" spans="1:8">
      <c r="A96" s="23"/>
      <c r="B96" s="158"/>
      <c r="C96" s="82"/>
      <c r="D96" s="169"/>
      <c r="E96" s="5"/>
      <c r="F96" s="95"/>
      <c r="G96" s="5"/>
      <c r="H96" s="6"/>
    </row>
    <row r="97" spans="1:8">
      <c r="A97" s="35" t="s">
        <v>76</v>
      </c>
      <c r="B97" s="81"/>
      <c r="C97" s="36" t="s">
        <v>77</v>
      </c>
      <c r="D97" s="170" t="str">
        <f>IFERROR(D87-D94-D95-D89-D90-D92, "ERREUR - Compléter la section des Renseignements généraux.")</f>
        <v>ERREUR - Compléter la section des Renseignements généraux.</v>
      </c>
      <c r="E97" s="5"/>
      <c r="F97" s="95"/>
      <c r="G97" s="5"/>
      <c r="H97" s="6"/>
    </row>
    <row r="98" spans="1:8">
      <c r="A98" s="23" t="s">
        <v>78</v>
      </c>
      <c r="B98" s="5"/>
      <c r="C98" s="36" t="s">
        <v>79</v>
      </c>
      <c r="D98" s="170" t="str">
        <f>IFERROR(D97*0.25,"")</f>
        <v/>
      </c>
      <c r="E98" s="5" t="s">
        <v>80</v>
      </c>
      <c r="F98" s="95"/>
      <c r="G98" s="5"/>
      <c r="H98" s="6"/>
    </row>
    <row r="99" spans="1:8" ht="15" thickBot="1">
      <c r="A99" s="35"/>
      <c r="B99" s="5"/>
      <c r="C99" s="5"/>
      <c r="D99" s="5"/>
      <c r="E99" s="5"/>
      <c r="F99" s="5"/>
      <c r="G99" s="5"/>
      <c r="H99" s="6"/>
    </row>
    <row r="100" spans="1:8" ht="15" thickBot="1">
      <c r="A100" s="376" t="s">
        <v>81</v>
      </c>
      <c r="B100" s="371"/>
      <c r="C100" s="371"/>
      <c r="D100" s="371"/>
      <c r="E100" s="371"/>
      <c r="F100" s="371"/>
      <c r="G100" s="371"/>
      <c r="H100" s="372"/>
    </row>
    <row r="101" spans="1:8">
      <c r="A101" s="59"/>
      <c r="B101" s="60"/>
      <c r="C101" s="60"/>
      <c r="D101" s="60"/>
      <c r="E101" s="60"/>
      <c r="F101" s="60"/>
      <c r="G101" s="60"/>
      <c r="H101" s="61"/>
    </row>
    <row r="102" spans="1:8">
      <c r="A102" s="35" t="s">
        <v>39</v>
      </c>
      <c r="B102" s="5"/>
      <c r="C102" s="5"/>
      <c r="D102" s="119">
        <f>$C$35</f>
        <v>0</v>
      </c>
      <c r="E102" s="5" t="s">
        <v>82</v>
      </c>
      <c r="F102" s="5"/>
      <c r="G102" s="5"/>
      <c r="H102" s="6"/>
    </row>
    <row r="103" spans="1:8">
      <c r="A103" s="35" t="s">
        <v>83</v>
      </c>
      <c r="B103" s="5"/>
      <c r="C103" s="82" t="s">
        <v>59</v>
      </c>
      <c r="D103" s="119">
        <f>MAX(D83,D98)</f>
        <v>0</v>
      </c>
      <c r="E103" s="54" t="s">
        <v>84</v>
      </c>
      <c r="F103" s="5"/>
      <c r="G103" s="5"/>
      <c r="H103" s="6"/>
    </row>
    <row r="104" spans="1:8">
      <c r="A104" s="419" t="s">
        <v>85</v>
      </c>
      <c r="B104" s="420"/>
      <c r="C104" s="82" t="s">
        <v>59</v>
      </c>
      <c r="D104" s="368">
        <f>H18</f>
        <v>0</v>
      </c>
      <c r="E104" s="54" t="s">
        <v>86</v>
      </c>
      <c r="F104" s="5"/>
      <c r="G104" s="5"/>
      <c r="H104" s="6"/>
    </row>
    <row r="105" spans="1:8">
      <c r="A105" s="23" t="s">
        <v>87</v>
      </c>
      <c r="B105" s="5"/>
      <c r="C105" s="36" t="s">
        <v>88</v>
      </c>
      <c r="D105" s="129">
        <f>ROUND(MAX(D102-D103-D104,0), 0)</f>
        <v>0</v>
      </c>
      <c r="E105" s="5" t="s">
        <v>89</v>
      </c>
      <c r="F105" s="5"/>
      <c r="G105" s="5"/>
      <c r="H105" s="6"/>
    </row>
    <row r="106" spans="1:8" ht="15" thickBot="1">
      <c r="A106" s="23"/>
      <c r="B106" s="5"/>
      <c r="C106" s="81"/>
      <c r="D106" s="99"/>
      <c r="E106" s="29"/>
      <c r="F106" s="5"/>
      <c r="G106" s="5"/>
      <c r="H106" s="6"/>
    </row>
    <row r="107" spans="1:8" ht="15" thickBot="1">
      <c r="A107" s="376" t="s">
        <v>90</v>
      </c>
      <c r="B107" s="371"/>
      <c r="C107" s="371"/>
      <c r="D107" s="371"/>
      <c r="E107" s="371"/>
      <c r="F107" s="371"/>
      <c r="G107" s="371"/>
      <c r="H107" s="372"/>
    </row>
    <row r="108" spans="1:8">
      <c r="A108" s="59"/>
      <c r="B108" s="60"/>
      <c r="C108" s="60"/>
      <c r="D108" s="60"/>
      <c r="E108" s="60"/>
      <c r="F108" s="60"/>
      <c r="G108" s="60"/>
      <c r="H108" s="61"/>
    </row>
    <row r="109" spans="1:8">
      <c r="A109" s="35" t="s">
        <v>33</v>
      </c>
      <c r="B109" s="5"/>
      <c r="C109" s="5"/>
      <c r="D109" s="120">
        <f>$B$12</f>
        <v>0</v>
      </c>
      <c r="E109" s="5"/>
      <c r="F109" s="5"/>
      <c r="G109" s="5"/>
      <c r="H109" s="6"/>
    </row>
    <row r="110" spans="1:8">
      <c r="A110" s="62" t="s">
        <v>37</v>
      </c>
      <c r="B110" s="5"/>
      <c r="C110" s="82" t="s">
        <v>59</v>
      </c>
      <c r="D110" s="120">
        <f>D95</f>
        <v>0</v>
      </c>
      <c r="E110" s="5"/>
      <c r="F110" s="5"/>
      <c r="G110" s="5"/>
      <c r="H110" s="6"/>
    </row>
    <row r="111" spans="1:8">
      <c r="A111" s="35" t="s">
        <v>91</v>
      </c>
      <c r="B111" s="5"/>
      <c r="C111" s="82" t="s">
        <v>59</v>
      </c>
      <c r="D111" s="130">
        <f>$D$105</f>
        <v>0</v>
      </c>
      <c r="E111" s="5"/>
      <c r="F111" s="5"/>
      <c r="G111" s="5"/>
      <c r="H111" s="6"/>
    </row>
    <row r="112" spans="1:8">
      <c r="A112" s="23" t="s">
        <v>92</v>
      </c>
      <c r="B112" s="5"/>
      <c r="C112" s="36" t="s">
        <v>93</v>
      </c>
      <c r="D112" s="131">
        <f>ROUND((D109-D110)-D111, 0)</f>
        <v>0</v>
      </c>
      <c r="E112" s="5" t="s">
        <v>89</v>
      </c>
      <c r="F112" s="5"/>
      <c r="G112" s="5"/>
      <c r="H112" s="6"/>
    </row>
    <row r="113" spans="1:8">
      <c r="A113" s="35"/>
      <c r="B113" s="5"/>
      <c r="C113" s="82"/>
      <c r="D113" s="100"/>
      <c r="E113" s="5"/>
      <c r="F113" s="5"/>
      <c r="G113" s="5"/>
      <c r="H113" s="6"/>
    </row>
    <row r="114" spans="1:8">
      <c r="A114" s="35" t="s">
        <v>94</v>
      </c>
      <c r="B114" s="415"/>
      <c r="C114" s="416"/>
      <c r="D114" s="5"/>
      <c r="E114" s="81" t="s">
        <v>95</v>
      </c>
      <c r="F114" s="154"/>
      <c r="G114" s="5"/>
      <c r="H114" s="6"/>
    </row>
    <row r="115" spans="1:8">
      <c r="A115" s="35"/>
      <c r="B115" s="5"/>
      <c r="C115" s="5"/>
      <c r="D115" s="5"/>
      <c r="E115" s="81"/>
      <c r="F115" s="5"/>
      <c r="G115" s="5"/>
      <c r="H115" s="6"/>
    </row>
    <row r="116" spans="1:8">
      <c r="A116" s="35" t="s">
        <v>96</v>
      </c>
      <c r="B116" s="415"/>
      <c r="C116" s="416"/>
      <c r="D116" s="5"/>
      <c r="E116" s="81" t="s">
        <v>95</v>
      </c>
      <c r="F116" s="154"/>
      <c r="G116" s="5"/>
      <c r="H116" s="6"/>
    </row>
    <row r="117" spans="1:8" ht="15" thickBot="1">
      <c r="A117" s="55"/>
      <c r="B117" s="57"/>
      <c r="C117" s="57"/>
      <c r="D117" s="57"/>
      <c r="E117" s="57"/>
      <c r="F117" s="57"/>
      <c r="G117" s="57"/>
      <c r="H117" s="58"/>
    </row>
  </sheetData>
  <sheetProtection algorithmName="SHA-512" hashValue="539gmm8tKq1kA1yPYBIcMKUCEZ/DYsdJY7zDiChHvJpI0Z6jkmEjWEmJTY2yzGTGMnFqk0IOajqhWhb3zLWW6Q==" saltValue="TaSIPvrrX37EeWh5CYca9Q==" spinCount="100000" sheet="1" selectLockedCells="1"/>
  <mergeCells count="58">
    <mergeCell ref="B116:C116"/>
    <mergeCell ref="A85:H85"/>
    <mergeCell ref="E93:H94"/>
    <mergeCell ref="A100:H100"/>
    <mergeCell ref="A104:B104"/>
    <mergeCell ref="A107:H107"/>
    <mergeCell ref="B114:C114"/>
    <mergeCell ref="A79:A80"/>
    <mergeCell ref="B62:C62"/>
    <mergeCell ref="E62:F62"/>
    <mergeCell ref="B63:C63"/>
    <mergeCell ref="E63:F63"/>
    <mergeCell ref="A66:B67"/>
    <mergeCell ref="A68:B68"/>
    <mergeCell ref="A75:H75"/>
    <mergeCell ref="G77:H79"/>
    <mergeCell ref="B59:C59"/>
    <mergeCell ref="E59:F59"/>
    <mergeCell ref="B60:C60"/>
    <mergeCell ref="E60:F60"/>
    <mergeCell ref="B61:C61"/>
    <mergeCell ref="E61:F61"/>
    <mergeCell ref="B56:C56"/>
    <mergeCell ref="E56:F56"/>
    <mergeCell ref="B57:C57"/>
    <mergeCell ref="E57:F57"/>
    <mergeCell ref="B58:C58"/>
    <mergeCell ref="E58:F58"/>
    <mergeCell ref="B55:C55"/>
    <mergeCell ref="E55:F55"/>
    <mergeCell ref="B43:C43"/>
    <mergeCell ref="G43:H43"/>
    <mergeCell ref="B44:C44"/>
    <mergeCell ref="G44:H44"/>
    <mergeCell ref="B45:C45"/>
    <mergeCell ref="G45:H45"/>
    <mergeCell ref="B46:C46"/>
    <mergeCell ref="G46:H46"/>
    <mergeCell ref="A50:C50"/>
    <mergeCell ref="A54:F54"/>
    <mergeCell ref="B40:C40"/>
    <mergeCell ref="G40:H40"/>
    <mergeCell ref="B41:C41"/>
    <mergeCell ref="G41:H41"/>
    <mergeCell ref="B42:C42"/>
    <mergeCell ref="G42:H42"/>
    <mergeCell ref="A30:H30"/>
    <mergeCell ref="A37:H37"/>
    <mergeCell ref="B38:C38"/>
    <mergeCell ref="G38:H38"/>
    <mergeCell ref="B39:C39"/>
    <mergeCell ref="G39:H39"/>
    <mergeCell ref="A27:A28"/>
    <mergeCell ref="A1:H1"/>
    <mergeCell ref="B2:D2"/>
    <mergeCell ref="E4:G4"/>
    <mergeCell ref="A6:H6"/>
    <mergeCell ref="B7:F7"/>
  </mergeCells>
  <conditionalFormatting sqref="G39:H46">
    <cfRule type="expression" priority="1">
      <formula>AND+$F$39:$F$46="Yes"</formula>
    </cfRule>
  </conditionalFormatting>
  <dataValidations count="2">
    <dataValidation type="list" allowBlank="1" showInputMessage="1" showErrorMessage="1" sqref="B28" xr:uid="{00000000-0002-0000-0000-000000000000}">
      <formula1>"Oui,Non"</formula1>
    </dataValidation>
    <dataValidation type="decimal" allowBlank="1" showInputMessage="1" showErrorMessage="1" sqref="H12" xr:uid="{0421B9E5-A0EF-4038-8BBB-6438C748F062}">
      <formula1>0.25</formula1>
      <formula2>0.3</formula2>
    </dataValidation>
  </dataValidations>
  <pageMargins left="0.7" right="0.7" top="0.75" bottom="0.75" header="0.3" footer="0.3"/>
  <pageSetup scale="55" fitToHeight="0" orientation="portrait" horizontalDpi="1200" verticalDpi="1200" r:id="rId1"/>
  <headerFooter>
    <oddHeader>&amp;C&amp;"Calibri"&amp;10&amp;K000000 Unclassified&amp;1#_x000D_</oddHeader>
    <oddFooter>&amp;C_x000D_&amp;1#&amp;"Calibri"&amp;10&amp;K000000 Unclassified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1</xdr:col>
                    <xdr:colOff>31750</xdr:colOff>
                    <xdr:row>2</xdr:row>
                    <xdr:rowOff>184150</xdr:rowOff>
                  </from>
                  <to>
                    <xdr:col>1</xdr:col>
                    <xdr:colOff>946150</xdr:colOff>
                    <xdr:row>4</xdr:row>
                    <xdr:rowOff>12700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1</xdr:col>
                    <xdr:colOff>1022350</xdr:colOff>
                    <xdr:row>2</xdr:row>
                    <xdr:rowOff>184150</xdr:rowOff>
                  </from>
                  <to>
                    <xdr:col>2</xdr:col>
                    <xdr:colOff>749300</xdr:colOff>
                    <xdr:row>4</xdr:row>
                    <xdr:rowOff>12700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2</xdr:col>
                    <xdr:colOff>1250950</xdr:colOff>
                    <xdr:row>2</xdr:row>
                    <xdr:rowOff>184150</xdr:rowOff>
                  </from>
                  <to>
                    <xdr:col>3</xdr:col>
                    <xdr:colOff>1079500</xdr:colOff>
                    <xdr:row>4</xdr:row>
                    <xdr:rowOff>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xdr:col>
                    <xdr:colOff>31750</xdr:colOff>
                    <xdr:row>12</xdr:row>
                    <xdr:rowOff>177800</xdr:rowOff>
                  </from>
                  <to>
                    <xdr:col>1</xdr:col>
                    <xdr:colOff>946150</xdr:colOff>
                    <xdr:row>14</xdr:row>
                    <xdr:rowOff>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xdr:col>
                    <xdr:colOff>1212850</xdr:colOff>
                    <xdr:row>12</xdr:row>
                    <xdr:rowOff>177800</xdr:rowOff>
                  </from>
                  <to>
                    <xdr:col>2</xdr:col>
                    <xdr:colOff>622300</xdr:colOff>
                    <xdr:row>14</xdr:row>
                    <xdr:rowOff>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2</xdr:col>
                    <xdr:colOff>889000</xdr:colOff>
                    <xdr:row>12</xdr:row>
                    <xdr:rowOff>177800</xdr:rowOff>
                  </from>
                  <to>
                    <xdr:col>3</xdr:col>
                    <xdr:colOff>508000</xdr:colOff>
                    <xdr:row>14</xdr:row>
                    <xdr:rowOff>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3</xdr:col>
                    <xdr:colOff>774700</xdr:colOff>
                    <xdr:row>12</xdr:row>
                    <xdr:rowOff>177800</xdr:rowOff>
                  </from>
                  <to>
                    <xdr:col>4</xdr:col>
                    <xdr:colOff>114300</xdr:colOff>
                    <xdr:row>14</xdr:row>
                    <xdr:rowOff>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4</xdr:col>
                    <xdr:colOff>374650</xdr:colOff>
                    <xdr:row>12</xdr:row>
                    <xdr:rowOff>177800</xdr:rowOff>
                  </from>
                  <to>
                    <xdr:col>4</xdr:col>
                    <xdr:colOff>1181100</xdr:colOff>
                    <xdr:row>14</xdr:row>
                    <xdr:rowOff>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5</xdr:col>
                    <xdr:colOff>1193800</xdr:colOff>
                    <xdr:row>12</xdr:row>
                    <xdr:rowOff>177800</xdr:rowOff>
                  </from>
                  <to>
                    <xdr:col>7</xdr:col>
                    <xdr:colOff>50800</xdr:colOff>
                    <xdr:row>14</xdr:row>
                    <xdr:rowOff>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1</xdr:col>
                    <xdr:colOff>31750</xdr:colOff>
                    <xdr:row>16</xdr:row>
                    <xdr:rowOff>184150</xdr:rowOff>
                  </from>
                  <to>
                    <xdr:col>1</xdr:col>
                    <xdr:colOff>946150</xdr:colOff>
                    <xdr:row>18</xdr:row>
                    <xdr:rowOff>0</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3</xdr:col>
                    <xdr:colOff>457200</xdr:colOff>
                    <xdr:row>16</xdr:row>
                    <xdr:rowOff>184150</xdr:rowOff>
                  </from>
                  <to>
                    <xdr:col>3</xdr:col>
                    <xdr:colOff>1371600</xdr:colOff>
                    <xdr:row>18</xdr:row>
                    <xdr:rowOff>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1</xdr:col>
                    <xdr:colOff>31750</xdr:colOff>
                    <xdr:row>19</xdr:row>
                    <xdr:rowOff>0</xdr:rowOff>
                  </from>
                  <to>
                    <xdr:col>1</xdr:col>
                    <xdr:colOff>946150</xdr:colOff>
                    <xdr:row>20</xdr:row>
                    <xdr:rowOff>12700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2</xdr:col>
                    <xdr:colOff>31750</xdr:colOff>
                    <xdr:row>19</xdr:row>
                    <xdr:rowOff>0</xdr:rowOff>
                  </from>
                  <to>
                    <xdr:col>2</xdr:col>
                    <xdr:colOff>946150</xdr:colOff>
                    <xdr:row>20</xdr:row>
                    <xdr:rowOff>12700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3</xdr:col>
                    <xdr:colOff>31750</xdr:colOff>
                    <xdr:row>19</xdr:row>
                    <xdr:rowOff>0</xdr:rowOff>
                  </from>
                  <to>
                    <xdr:col>3</xdr:col>
                    <xdr:colOff>946150</xdr:colOff>
                    <xdr:row>20</xdr:row>
                    <xdr:rowOff>12700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1</xdr:col>
                    <xdr:colOff>31750</xdr:colOff>
                    <xdr:row>21</xdr:row>
                    <xdr:rowOff>0</xdr:rowOff>
                  </from>
                  <to>
                    <xdr:col>1</xdr:col>
                    <xdr:colOff>946150</xdr:colOff>
                    <xdr:row>22</xdr:row>
                    <xdr:rowOff>12700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2</xdr:col>
                    <xdr:colOff>31750</xdr:colOff>
                    <xdr:row>21</xdr:row>
                    <xdr:rowOff>0</xdr:rowOff>
                  </from>
                  <to>
                    <xdr:col>2</xdr:col>
                    <xdr:colOff>946150</xdr:colOff>
                    <xdr:row>22</xdr:row>
                    <xdr:rowOff>12700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3</xdr:col>
                    <xdr:colOff>31750</xdr:colOff>
                    <xdr:row>21</xdr:row>
                    <xdr:rowOff>0</xdr:rowOff>
                  </from>
                  <to>
                    <xdr:col>3</xdr:col>
                    <xdr:colOff>1098550</xdr:colOff>
                    <xdr:row>22</xdr:row>
                    <xdr:rowOff>31750</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4</xdr:col>
                    <xdr:colOff>31750</xdr:colOff>
                    <xdr:row>21</xdr:row>
                    <xdr:rowOff>0</xdr:rowOff>
                  </from>
                  <to>
                    <xdr:col>4</xdr:col>
                    <xdr:colOff>946150</xdr:colOff>
                    <xdr:row>22</xdr:row>
                    <xdr:rowOff>12700</xdr:rowOff>
                  </to>
                </anchor>
              </controlPr>
            </control>
          </mc:Choice>
        </mc:AlternateContent>
        <mc:AlternateContent xmlns:mc="http://schemas.openxmlformats.org/markup-compatibility/2006">
          <mc:Choice Requires="x14">
            <control shapeId="18451" r:id="rId22" name="Check Box 19">
              <controlPr defaultSize="0" autoFill="0" autoLine="0" autoPict="0">
                <anchor moveWithCells="1">
                  <from>
                    <xdr:col>5</xdr:col>
                    <xdr:colOff>31750</xdr:colOff>
                    <xdr:row>21</xdr:row>
                    <xdr:rowOff>0</xdr:rowOff>
                  </from>
                  <to>
                    <xdr:col>5</xdr:col>
                    <xdr:colOff>1041400</xdr:colOff>
                    <xdr:row>21</xdr:row>
                    <xdr:rowOff>177800</xdr:rowOff>
                  </to>
                </anchor>
              </controlPr>
            </control>
          </mc:Choice>
        </mc:AlternateContent>
        <mc:AlternateContent xmlns:mc="http://schemas.openxmlformats.org/markup-compatibility/2006">
          <mc:Choice Requires="x14">
            <control shapeId="18452" r:id="rId23" name="Check Box 20">
              <controlPr defaultSize="0" autoFill="0" autoLine="0" autoPict="0">
                <anchor moveWithCells="1">
                  <from>
                    <xdr:col>5</xdr:col>
                    <xdr:colOff>1066800</xdr:colOff>
                    <xdr:row>19</xdr:row>
                    <xdr:rowOff>0</xdr:rowOff>
                  </from>
                  <to>
                    <xdr:col>6</xdr:col>
                    <xdr:colOff>717550</xdr:colOff>
                    <xdr:row>20</xdr:row>
                    <xdr:rowOff>12700</xdr:rowOff>
                  </to>
                </anchor>
              </controlPr>
            </control>
          </mc:Choice>
        </mc:AlternateContent>
        <mc:AlternateContent xmlns:mc="http://schemas.openxmlformats.org/markup-compatibility/2006">
          <mc:Choice Requires="x14">
            <control shapeId="18453" r:id="rId24" name="Check Box 21">
              <controlPr defaultSize="0" autoFill="0" autoLine="0" autoPict="0">
                <anchor moveWithCells="1">
                  <from>
                    <xdr:col>7</xdr:col>
                    <xdr:colOff>31750</xdr:colOff>
                    <xdr:row>19</xdr:row>
                    <xdr:rowOff>0</xdr:rowOff>
                  </from>
                  <to>
                    <xdr:col>7</xdr:col>
                    <xdr:colOff>920750</xdr:colOff>
                    <xdr:row>20</xdr:row>
                    <xdr:rowOff>12700</xdr:rowOff>
                  </to>
                </anchor>
              </controlPr>
            </control>
          </mc:Choice>
        </mc:AlternateContent>
        <mc:AlternateContent xmlns:mc="http://schemas.openxmlformats.org/markup-compatibility/2006">
          <mc:Choice Requires="x14">
            <control shapeId="18454" r:id="rId25" name="Check Box 22">
              <controlPr defaultSize="0" autoFill="0" autoLine="0" autoPict="0">
                <anchor moveWithCells="1">
                  <from>
                    <xdr:col>2</xdr:col>
                    <xdr:colOff>31750</xdr:colOff>
                    <xdr:row>65</xdr:row>
                    <xdr:rowOff>0</xdr:rowOff>
                  </from>
                  <to>
                    <xdr:col>2</xdr:col>
                    <xdr:colOff>946150</xdr:colOff>
                    <xdr:row>66</xdr:row>
                    <xdr:rowOff>12700</xdr:rowOff>
                  </to>
                </anchor>
              </controlPr>
            </control>
          </mc:Choice>
        </mc:AlternateContent>
        <mc:AlternateContent xmlns:mc="http://schemas.openxmlformats.org/markup-compatibility/2006">
          <mc:Choice Requires="x14">
            <control shapeId="18455" r:id="rId26" name="Check Box 23">
              <controlPr defaultSize="0" autoFill="0" autoLine="0" autoPict="0">
                <anchor moveWithCells="1">
                  <from>
                    <xdr:col>2</xdr:col>
                    <xdr:colOff>31750</xdr:colOff>
                    <xdr:row>66</xdr:row>
                    <xdr:rowOff>0</xdr:rowOff>
                  </from>
                  <to>
                    <xdr:col>3</xdr:col>
                    <xdr:colOff>12700</xdr:colOff>
                    <xdr:row>66</xdr:row>
                    <xdr:rowOff>152400</xdr:rowOff>
                  </to>
                </anchor>
              </controlPr>
            </control>
          </mc:Choice>
        </mc:AlternateContent>
        <mc:AlternateContent xmlns:mc="http://schemas.openxmlformats.org/markup-compatibility/2006">
          <mc:Choice Requires="x14">
            <control shapeId="18456" r:id="rId27" name="Check Box 24">
              <controlPr defaultSize="0" autoFill="0" autoLine="0" autoPict="0">
                <anchor moveWithCells="1">
                  <from>
                    <xdr:col>3</xdr:col>
                    <xdr:colOff>31750</xdr:colOff>
                    <xdr:row>64</xdr:row>
                    <xdr:rowOff>165100</xdr:rowOff>
                  </from>
                  <to>
                    <xdr:col>4</xdr:col>
                    <xdr:colOff>12700</xdr:colOff>
                    <xdr:row>66</xdr:row>
                    <xdr:rowOff>12700</xdr:rowOff>
                  </to>
                </anchor>
              </controlPr>
            </control>
          </mc:Choice>
        </mc:AlternateContent>
        <mc:AlternateContent xmlns:mc="http://schemas.openxmlformats.org/markup-compatibility/2006">
          <mc:Choice Requires="x14">
            <control shapeId="18457" r:id="rId28" name="Check Box 25">
              <controlPr defaultSize="0" autoFill="0" autoLine="0" autoPict="0">
                <anchor moveWithCells="1">
                  <from>
                    <xdr:col>3</xdr:col>
                    <xdr:colOff>31750</xdr:colOff>
                    <xdr:row>66</xdr:row>
                    <xdr:rowOff>0</xdr:rowOff>
                  </from>
                  <to>
                    <xdr:col>3</xdr:col>
                    <xdr:colOff>946150</xdr:colOff>
                    <xdr:row>66</xdr:row>
                    <xdr:rowOff>203200</xdr:rowOff>
                  </to>
                </anchor>
              </controlPr>
            </control>
          </mc:Choice>
        </mc:AlternateContent>
        <mc:AlternateContent xmlns:mc="http://schemas.openxmlformats.org/markup-compatibility/2006">
          <mc:Choice Requires="x14">
            <control shapeId="18458" r:id="rId29" name="Check Box 26">
              <controlPr defaultSize="0" autoFill="0" autoLine="0" autoPict="0">
                <anchor moveWithCells="1">
                  <from>
                    <xdr:col>4</xdr:col>
                    <xdr:colOff>31750</xdr:colOff>
                    <xdr:row>65</xdr:row>
                    <xdr:rowOff>31750</xdr:rowOff>
                  </from>
                  <to>
                    <xdr:col>6</xdr:col>
                    <xdr:colOff>673100</xdr:colOff>
                    <xdr:row>66</xdr:row>
                    <xdr:rowOff>50800</xdr:rowOff>
                  </to>
                </anchor>
              </controlPr>
            </control>
          </mc:Choice>
        </mc:AlternateContent>
        <mc:AlternateContent xmlns:mc="http://schemas.openxmlformats.org/markup-compatibility/2006">
          <mc:Choice Requires="x14">
            <control shapeId="18459" r:id="rId30" name="Check Box 27">
              <controlPr defaultSize="0" autoFill="0" autoLine="0" autoPict="0">
                <anchor moveWithCells="1">
                  <from>
                    <xdr:col>4</xdr:col>
                    <xdr:colOff>31750</xdr:colOff>
                    <xdr:row>66</xdr:row>
                    <xdr:rowOff>12700</xdr:rowOff>
                  </from>
                  <to>
                    <xdr:col>5</xdr:col>
                    <xdr:colOff>419100</xdr:colOff>
                    <xdr:row>66</xdr:row>
                    <xdr:rowOff>241300</xdr:rowOff>
                  </to>
                </anchor>
              </controlPr>
            </control>
          </mc:Choice>
        </mc:AlternateContent>
        <mc:AlternateContent xmlns:mc="http://schemas.openxmlformats.org/markup-compatibility/2006">
          <mc:Choice Requires="x14">
            <control shapeId="18460" r:id="rId31" name="Option Button 28">
              <controlPr defaultSize="0" autoFill="0" autoLine="0" autoPict="0">
                <anchor moveWithCells="1">
                  <from>
                    <xdr:col>5</xdr:col>
                    <xdr:colOff>444500</xdr:colOff>
                    <xdr:row>65</xdr:row>
                    <xdr:rowOff>127000</xdr:rowOff>
                  </from>
                  <to>
                    <xdr:col>5</xdr:col>
                    <xdr:colOff>749300</xdr:colOff>
                    <xdr:row>66</xdr:row>
                    <xdr:rowOff>298450</xdr:rowOff>
                  </to>
                </anchor>
              </controlPr>
            </control>
          </mc:Choice>
        </mc:AlternateContent>
        <mc:AlternateContent xmlns:mc="http://schemas.openxmlformats.org/markup-compatibility/2006">
          <mc:Choice Requires="x14">
            <control shapeId="18461" r:id="rId32" name="Option Button 29">
              <controlPr defaultSize="0" autoFill="0" autoLine="0" autoPict="0">
                <anchor moveWithCells="1">
                  <from>
                    <xdr:col>5</xdr:col>
                    <xdr:colOff>723900</xdr:colOff>
                    <xdr:row>65</xdr:row>
                    <xdr:rowOff>127000</xdr:rowOff>
                  </from>
                  <to>
                    <xdr:col>5</xdr:col>
                    <xdr:colOff>1028700</xdr:colOff>
                    <xdr:row>66</xdr:row>
                    <xdr:rowOff>298450</xdr:rowOff>
                  </to>
                </anchor>
              </controlPr>
            </control>
          </mc:Choice>
        </mc:AlternateContent>
        <mc:AlternateContent xmlns:mc="http://schemas.openxmlformats.org/markup-compatibility/2006">
          <mc:Choice Requires="x14">
            <control shapeId="18462" r:id="rId33" name="Option Button 30">
              <controlPr defaultSize="0" autoFill="0" autoLine="0" autoPict="0">
                <anchor moveWithCells="1">
                  <from>
                    <xdr:col>5</xdr:col>
                    <xdr:colOff>1016000</xdr:colOff>
                    <xdr:row>65</xdr:row>
                    <xdr:rowOff>139700</xdr:rowOff>
                  </from>
                  <to>
                    <xdr:col>6</xdr:col>
                    <xdr:colOff>0</xdr:colOff>
                    <xdr:row>66</xdr:row>
                    <xdr:rowOff>298450</xdr:rowOff>
                  </to>
                </anchor>
              </controlPr>
            </control>
          </mc:Choice>
        </mc:AlternateContent>
        <mc:AlternateContent xmlns:mc="http://schemas.openxmlformats.org/markup-compatibility/2006">
          <mc:Choice Requires="x14">
            <control shapeId="18463" r:id="rId34" name="Option Button 31">
              <controlPr defaultSize="0" autoFill="0" autoLine="0" autoPict="0">
                <anchor moveWithCells="1">
                  <from>
                    <xdr:col>6</xdr:col>
                    <xdr:colOff>63500</xdr:colOff>
                    <xdr:row>65</xdr:row>
                    <xdr:rowOff>127000</xdr:rowOff>
                  </from>
                  <to>
                    <xdr:col>6</xdr:col>
                    <xdr:colOff>368300</xdr:colOff>
                    <xdr:row>66</xdr:row>
                    <xdr:rowOff>298450</xdr:rowOff>
                  </to>
                </anchor>
              </controlPr>
            </control>
          </mc:Choice>
        </mc:AlternateContent>
        <mc:AlternateContent xmlns:mc="http://schemas.openxmlformats.org/markup-compatibility/2006">
          <mc:Choice Requires="x14">
            <control shapeId="18464" r:id="rId35" name="Check Box 32">
              <controlPr defaultSize="0" autoFill="0" autoLine="0" autoPict="0">
                <anchor moveWithCells="1">
                  <from>
                    <xdr:col>5</xdr:col>
                    <xdr:colOff>31750</xdr:colOff>
                    <xdr:row>17</xdr:row>
                    <xdr:rowOff>0</xdr:rowOff>
                  </from>
                  <to>
                    <xdr:col>5</xdr:col>
                    <xdr:colOff>946150</xdr:colOff>
                    <xdr:row>18</xdr:row>
                    <xdr:rowOff>12700</xdr:rowOff>
                  </to>
                </anchor>
              </controlPr>
            </control>
          </mc:Choice>
        </mc:AlternateContent>
        <mc:AlternateContent xmlns:mc="http://schemas.openxmlformats.org/markup-compatibility/2006">
          <mc:Choice Requires="x14">
            <control shapeId="18465" r:id="rId36" name="Check Box 33">
              <controlPr defaultSize="0" autoFill="0" autoLine="0" autoPict="0">
                <anchor moveWithCells="1">
                  <from>
                    <xdr:col>6</xdr:col>
                    <xdr:colOff>31750</xdr:colOff>
                    <xdr:row>17</xdr:row>
                    <xdr:rowOff>0</xdr:rowOff>
                  </from>
                  <to>
                    <xdr:col>6</xdr:col>
                    <xdr:colOff>946150</xdr:colOff>
                    <xdr:row>18</xdr:row>
                    <xdr:rowOff>12700</xdr:rowOff>
                  </to>
                </anchor>
              </controlPr>
            </control>
          </mc:Choice>
        </mc:AlternateContent>
        <mc:AlternateContent xmlns:mc="http://schemas.openxmlformats.org/markup-compatibility/2006">
          <mc:Choice Requires="x14">
            <control shapeId="18467" r:id="rId37" name="Check Box 35">
              <controlPr defaultSize="0" autoFill="0" autoLine="0" autoPict="0">
                <anchor moveWithCells="1">
                  <from>
                    <xdr:col>5</xdr:col>
                    <xdr:colOff>152400</xdr:colOff>
                    <xdr:row>19</xdr:row>
                    <xdr:rowOff>0</xdr:rowOff>
                  </from>
                  <to>
                    <xdr:col>5</xdr:col>
                    <xdr:colOff>723900</xdr:colOff>
                    <xdr:row>19</xdr:row>
                    <xdr:rowOff>165100</xdr:rowOff>
                  </to>
                </anchor>
              </controlPr>
            </control>
          </mc:Choice>
        </mc:AlternateContent>
        <mc:AlternateContent xmlns:mc="http://schemas.openxmlformats.org/markup-compatibility/2006">
          <mc:Choice Requires="x14">
            <control shapeId="18470" r:id="rId38" name="Check Box 38">
              <controlPr defaultSize="0" autoFill="0" autoLine="0" autoPict="0">
                <anchor moveWithCells="1">
                  <from>
                    <xdr:col>5</xdr:col>
                    <xdr:colOff>114300</xdr:colOff>
                    <xdr:row>12</xdr:row>
                    <xdr:rowOff>177800</xdr:rowOff>
                  </from>
                  <to>
                    <xdr:col>5</xdr:col>
                    <xdr:colOff>927100</xdr:colOff>
                    <xdr:row>14</xdr:row>
                    <xdr:rowOff>0</xdr:rowOff>
                  </to>
                </anchor>
              </controlPr>
            </control>
          </mc:Choice>
        </mc:AlternateContent>
        <mc:AlternateContent xmlns:mc="http://schemas.openxmlformats.org/markup-compatibility/2006">
          <mc:Choice Requires="x14">
            <control shapeId="18471" r:id="rId39" name="Check Box 39">
              <controlPr defaultSize="0" autoFill="0" autoLine="0" autoPict="0">
                <anchor moveWithCells="1">
                  <from>
                    <xdr:col>1</xdr:col>
                    <xdr:colOff>1358900</xdr:colOff>
                    <xdr:row>16</xdr:row>
                    <xdr:rowOff>184150</xdr:rowOff>
                  </from>
                  <to>
                    <xdr:col>3</xdr:col>
                    <xdr:colOff>254000</xdr:colOff>
                    <xdr:row>18</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VLOOKUP1!$L$4:$L$5</xm:f>
          </x14:formula1>
          <xm:sqref>H4</xm:sqref>
        </x14:dataValidation>
        <x14:dataValidation type="list" allowBlank="1" showInputMessage="1" showErrorMessage="1" xr:uid="{00000000-0002-0000-0000-000002000000}">
          <x14:formula1>
            <xm:f>VLOOKUP1!$A$4:$A$12</xm:f>
          </x14:formula1>
          <xm:sqref>E10</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dimension ref="A1:H119"/>
  <sheetViews>
    <sheetView topLeftCell="A67" zoomScale="70" zoomScaleNormal="70" workbookViewId="0">
      <selection activeCell="A51" sqref="A51"/>
    </sheetView>
  </sheetViews>
  <sheetFormatPr defaultColWidth="9.08984375" defaultRowHeight="14.5"/>
  <cols>
    <col min="1" max="1" width="32.08984375" customWidth="1"/>
    <col min="2" max="2" width="24.453125" customWidth="1"/>
    <col min="3" max="3" width="18.90625" customWidth="1"/>
    <col min="4" max="4" width="23.08984375" customWidth="1"/>
    <col min="5" max="5" width="20" customWidth="1"/>
    <col min="6" max="6" width="20.54296875" customWidth="1"/>
    <col min="7" max="7" width="15.08984375" customWidth="1"/>
    <col min="8" max="8" width="13" customWidth="1"/>
  </cols>
  <sheetData>
    <row r="1" spans="1:8" ht="19.399999999999999" customHeight="1" thickBot="1">
      <c r="A1" s="370" t="s">
        <v>0</v>
      </c>
      <c r="B1" s="433"/>
      <c r="C1" s="433"/>
      <c r="D1" s="433"/>
      <c r="E1" s="433"/>
      <c r="F1" s="433"/>
      <c r="G1" s="433"/>
      <c r="H1" s="434"/>
    </row>
    <row r="2" spans="1:8" ht="15" thickBot="1">
      <c r="A2" s="1" t="s">
        <v>1</v>
      </c>
      <c r="B2" s="435" t="s">
        <v>158</v>
      </c>
      <c r="C2" s="436"/>
      <c r="D2" s="436"/>
      <c r="E2" s="2" t="s">
        <v>2</v>
      </c>
      <c r="F2" s="132">
        <v>44440</v>
      </c>
      <c r="G2" s="2" t="s">
        <v>3</v>
      </c>
      <c r="H2" s="133">
        <v>44804</v>
      </c>
    </row>
    <row r="3" spans="1:8">
      <c r="A3" s="3"/>
      <c r="B3" s="4"/>
      <c r="C3" s="4"/>
      <c r="D3" s="4"/>
      <c r="E3" s="5"/>
      <c r="F3" s="5"/>
      <c r="G3" s="5"/>
      <c r="H3" s="6"/>
    </row>
    <row r="4" spans="1:8">
      <c r="A4" s="7" t="s">
        <v>4</v>
      </c>
      <c r="B4" s="134"/>
      <c r="C4" s="134"/>
      <c r="D4" s="134"/>
      <c r="E4" s="374" t="s">
        <v>5</v>
      </c>
      <c r="F4" s="375"/>
      <c r="G4" s="375"/>
      <c r="H4" s="8">
        <v>2021</v>
      </c>
    </row>
    <row r="5" spans="1:8" ht="15" thickBot="1">
      <c r="A5" s="3"/>
      <c r="B5" s="4"/>
      <c r="C5" s="4"/>
      <c r="D5" s="4"/>
      <c r="E5" s="5"/>
      <c r="F5" s="5"/>
      <c r="G5" s="5"/>
      <c r="H5" s="6"/>
    </row>
    <row r="6" spans="1:8" ht="15" thickBot="1">
      <c r="A6" s="376" t="s">
        <v>6</v>
      </c>
      <c r="B6" s="371"/>
      <c r="C6" s="371"/>
      <c r="D6" s="371"/>
      <c r="E6" s="371"/>
      <c r="F6" s="371"/>
      <c r="G6" s="371"/>
      <c r="H6" s="372"/>
    </row>
    <row r="7" spans="1:8">
      <c r="A7" s="9" t="s">
        <v>7</v>
      </c>
      <c r="B7" s="377" t="s">
        <v>159</v>
      </c>
      <c r="C7" s="378"/>
      <c r="D7" s="378"/>
      <c r="E7" s="378"/>
      <c r="F7" s="378"/>
      <c r="G7" s="10" t="s">
        <v>97</v>
      </c>
      <c r="H7" s="135" t="s">
        <v>160</v>
      </c>
    </row>
    <row r="8" spans="1:8">
      <c r="A8" s="11"/>
      <c r="B8" s="12"/>
      <c r="C8" s="12"/>
      <c r="D8" s="12"/>
      <c r="E8" s="12"/>
      <c r="F8" s="13"/>
      <c r="G8" s="12"/>
      <c r="H8" s="14"/>
    </row>
    <row r="9" spans="1:8">
      <c r="A9" s="15" t="s">
        <v>9</v>
      </c>
      <c r="B9" s="16" t="s">
        <v>10</v>
      </c>
      <c r="C9" s="17"/>
      <c r="D9" s="17"/>
      <c r="E9" s="17" t="s">
        <v>11</v>
      </c>
      <c r="F9" s="17" t="s">
        <v>12</v>
      </c>
      <c r="G9" s="18"/>
      <c r="H9" s="19" t="s">
        <v>13</v>
      </c>
    </row>
    <row r="10" spans="1:8">
      <c r="A10" s="20"/>
      <c r="B10" s="136" t="s">
        <v>161</v>
      </c>
      <c r="C10" s="136"/>
      <c r="D10" s="136"/>
      <c r="E10" s="21" t="s">
        <v>138</v>
      </c>
      <c r="F10" s="136">
        <v>150</v>
      </c>
      <c r="G10" s="22"/>
      <c r="H10" s="137" t="s">
        <v>162</v>
      </c>
    </row>
    <row r="11" spans="1:8">
      <c r="A11" s="20"/>
      <c r="B11" s="22"/>
      <c r="C11" s="22"/>
      <c r="D11" s="22"/>
      <c r="E11" s="22"/>
      <c r="F11" s="22"/>
      <c r="G11" s="22"/>
      <c r="H11" s="6"/>
    </row>
    <row r="12" spans="1:8">
      <c r="A12" s="23" t="s">
        <v>14</v>
      </c>
      <c r="B12" s="118">
        <v>1000</v>
      </c>
      <c r="C12" s="28" t="s">
        <v>98</v>
      </c>
      <c r="D12" s="22"/>
      <c r="E12" s="22"/>
      <c r="F12" s="22"/>
      <c r="G12" s="25" t="s">
        <v>16</v>
      </c>
      <c r="H12" s="26">
        <v>0.3</v>
      </c>
    </row>
    <row r="13" spans="1:8">
      <c r="A13" s="23"/>
      <c r="B13" s="27"/>
      <c r="C13" s="28"/>
      <c r="D13" s="22"/>
      <c r="E13" s="22"/>
      <c r="F13" s="22"/>
      <c r="G13" s="29"/>
      <c r="H13" s="30"/>
    </row>
    <row r="14" spans="1:8">
      <c r="A14" s="31" t="s">
        <v>17</v>
      </c>
      <c r="B14" s="32"/>
      <c r="C14" s="32"/>
      <c r="D14" s="32"/>
      <c r="E14" s="32"/>
      <c r="F14" s="32"/>
      <c r="G14" s="33"/>
      <c r="H14" s="34"/>
    </row>
    <row r="15" spans="1:8">
      <c r="A15" s="35"/>
      <c r="B15" s="22"/>
      <c r="C15" s="22"/>
      <c r="D15" s="22"/>
      <c r="E15" s="22"/>
      <c r="F15" s="22"/>
      <c r="G15" s="22"/>
      <c r="H15" s="30"/>
    </row>
    <row r="16" spans="1:8">
      <c r="A16" s="23" t="s">
        <v>18</v>
      </c>
      <c r="B16" s="138">
        <v>2</v>
      </c>
      <c r="C16" s="5"/>
      <c r="D16" s="36" t="s">
        <v>19</v>
      </c>
      <c r="E16" s="138">
        <v>1</v>
      </c>
      <c r="F16" s="37"/>
      <c r="G16" s="5"/>
      <c r="H16" s="6"/>
    </row>
    <row r="17" spans="1:8">
      <c r="A17" s="23"/>
      <c r="B17" s="5"/>
      <c r="C17" s="5"/>
      <c r="D17" s="29"/>
      <c r="E17" s="37"/>
      <c r="F17" s="37"/>
      <c r="G17" s="5"/>
      <c r="H17" s="6"/>
    </row>
    <row r="18" spans="1:8">
      <c r="A18" s="23" t="s">
        <v>21</v>
      </c>
      <c r="B18" s="38"/>
      <c r="C18" s="38"/>
      <c r="D18" s="29"/>
      <c r="E18" s="39" t="s">
        <v>22</v>
      </c>
      <c r="F18" s="139"/>
      <c r="G18" s="139"/>
      <c r="H18" s="6"/>
    </row>
    <row r="19" spans="1:8">
      <c r="A19" s="31"/>
      <c r="B19" s="40"/>
      <c r="C19" s="40"/>
      <c r="D19" s="40"/>
      <c r="E19" s="40"/>
      <c r="F19" s="40"/>
      <c r="G19" s="41"/>
      <c r="H19" s="42"/>
    </row>
    <row r="20" spans="1:8">
      <c r="A20" s="31" t="s">
        <v>23</v>
      </c>
      <c r="B20" s="38"/>
      <c r="C20" s="38"/>
      <c r="D20" s="38"/>
      <c r="E20" s="43" t="s">
        <v>24</v>
      </c>
      <c r="F20" s="181"/>
      <c r="G20" s="44"/>
      <c r="H20" s="45"/>
    </row>
    <row r="21" spans="1:8">
      <c r="A21" s="31"/>
      <c r="B21" s="40"/>
      <c r="C21" s="46"/>
      <c r="D21" s="40"/>
      <c r="E21" s="40"/>
      <c r="F21" s="40"/>
      <c r="G21" s="41"/>
      <c r="H21" s="42"/>
    </row>
    <row r="22" spans="1:8">
      <c r="A22" s="31" t="s">
        <v>25</v>
      </c>
      <c r="B22" s="140"/>
      <c r="C22" s="140"/>
      <c r="D22" s="140"/>
      <c r="E22" s="140"/>
      <c r="F22" s="140"/>
      <c r="G22" s="25" t="s">
        <v>26</v>
      </c>
      <c r="H22" s="141"/>
    </row>
    <row r="23" spans="1:8">
      <c r="A23" s="48" t="s">
        <v>27</v>
      </c>
      <c r="B23" s="142">
        <v>0</v>
      </c>
      <c r="C23" s="142">
        <v>0</v>
      </c>
      <c r="D23" s="142">
        <v>25</v>
      </c>
      <c r="E23" s="142">
        <v>0</v>
      </c>
      <c r="F23" s="142">
        <v>0</v>
      </c>
      <c r="G23" s="49"/>
      <c r="H23" s="143">
        <v>0</v>
      </c>
    </row>
    <row r="24" spans="1:8">
      <c r="A24" s="48"/>
      <c r="B24" s="50"/>
      <c r="C24" s="50"/>
      <c r="D24" s="50"/>
      <c r="E24" s="50"/>
      <c r="F24" s="50"/>
      <c r="G24" s="50"/>
      <c r="H24" s="6"/>
    </row>
    <row r="25" spans="1:8">
      <c r="A25" s="51" t="s">
        <v>28</v>
      </c>
      <c r="B25" s="52"/>
      <c r="C25" s="52"/>
      <c r="D25" s="52"/>
      <c r="E25" s="52"/>
      <c r="F25" s="52"/>
      <c r="G25" s="52"/>
      <c r="H25" s="6"/>
    </row>
    <row r="26" spans="1:8">
      <c r="A26" s="23" t="s">
        <v>29</v>
      </c>
      <c r="B26" s="144"/>
      <c r="C26" s="54" t="s">
        <v>30</v>
      </c>
      <c r="D26" s="52"/>
      <c r="E26" s="52"/>
      <c r="F26" s="52"/>
      <c r="G26" s="52"/>
      <c r="H26" s="6"/>
    </row>
    <row r="27" spans="1:8" ht="14.25" customHeight="1">
      <c r="A27" s="369" t="s">
        <v>31</v>
      </c>
      <c r="B27" s="53"/>
      <c r="C27" s="54"/>
      <c r="D27" s="52"/>
      <c r="E27" s="52"/>
      <c r="F27" s="52"/>
      <c r="G27" s="52"/>
      <c r="H27" s="6"/>
    </row>
    <row r="28" spans="1:8">
      <c r="A28" s="369"/>
      <c r="B28" s="144" t="s">
        <v>163</v>
      </c>
      <c r="C28" s="54"/>
      <c r="D28" s="52"/>
      <c r="E28" s="52"/>
      <c r="F28" s="52"/>
      <c r="G28" s="52"/>
      <c r="H28" s="6"/>
    </row>
    <row r="29" spans="1:8" ht="15" thickBot="1">
      <c r="A29" s="55"/>
      <c r="B29" s="56"/>
      <c r="C29" s="57"/>
      <c r="D29" s="56"/>
      <c r="E29" s="56"/>
      <c r="F29" s="56"/>
      <c r="G29" s="56"/>
      <c r="H29" s="58"/>
    </row>
    <row r="30" spans="1:8" ht="15" thickBot="1">
      <c r="A30" s="376" t="s">
        <v>32</v>
      </c>
      <c r="B30" s="379"/>
      <c r="C30" s="371"/>
      <c r="D30" s="371"/>
      <c r="E30" s="371"/>
      <c r="F30" s="371"/>
      <c r="G30" s="371"/>
      <c r="H30" s="372"/>
    </row>
    <row r="31" spans="1:8">
      <c r="A31" s="59"/>
      <c r="B31" s="60"/>
      <c r="C31" s="60"/>
      <c r="D31" s="60"/>
      <c r="E31" s="60"/>
      <c r="F31" s="60"/>
      <c r="G31" s="60"/>
      <c r="H31" s="61"/>
    </row>
    <row r="32" spans="1:8">
      <c r="A32" s="62" t="s">
        <v>33</v>
      </c>
      <c r="B32" s="63"/>
      <c r="C32" s="119">
        <v>1000</v>
      </c>
      <c r="D32" s="5"/>
      <c r="E32" s="52"/>
      <c r="F32" s="52"/>
      <c r="G32" s="52"/>
      <c r="H32" s="6"/>
    </row>
    <row r="33" spans="1:8">
      <c r="A33" s="62" t="s">
        <v>34</v>
      </c>
      <c r="B33" s="64" t="s">
        <v>35</v>
      </c>
      <c r="C33" s="120">
        <v>25</v>
      </c>
      <c r="D33" s="28" t="s">
        <v>36</v>
      </c>
      <c r="E33" s="65"/>
      <c r="F33" s="65"/>
      <c r="G33" s="5"/>
      <c r="H33" s="6"/>
    </row>
    <row r="34" spans="1:8">
      <c r="A34" s="62" t="s">
        <v>37</v>
      </c>
      <c r="B34" s="66" t="s">
        <v>35</v>
      </c>
      <c r="C34" s="121">
        <v>0</v>
      </c>
      <c r="D34" s="28" t="s">
        <v>38</v>
      </c>
      <c r="E34" s="65"/>
      <c r="F34" s="65"/>
      <c r="G34" s="5"/>
      <c r="H34" s="6"/>
    </row>
    <row r="35" spans="1:8">
      <c r="A35" s="31" t="s">
        <v>39</v>
      </c>
      <c r="B35" s="163" t="s">
        <v>40</v>
      </c>
      <c r="C35" s="122">
        <v>975</v>
      </c>
      <c r="D35" s="65"/>
      <c r="E35" s="65"/>
      <c r="F35" s="65"/>
      <c r="G35" s="5"/>
      <c r="H35" s="6"/>
    </row>
    <row r="36" spans="1:8" ht="15" thickBot="1">
      <c r="A36" s="62"/>
      <c r="B36" s="63"/>
      <c r="C36" s="67"/>
      <c r="D36" s="65"/>
      <c r="E36" s="65"/>
      <c r="F36" s="65"/>
      <c r="G36" s="5"/>
      <c r="H36" s="6"/>
    </row>
    <row r="37" spans="1:8">
      <c r="A37" s="380" t="s">
        <v>580</v>
      </c>
      <c r="B37" s="379"/>
      <c r="C37" s="379"/>
      <c r="D37" s="379"/>
      <c r="E37" s="379"/>
      <c r="F37" s="379"/>
      <c r="G37" s="379"/>
      <c r="H37" s="381"/>
    </row>
    <row r="38" spans="1:8" ht="67.5" customHeight="1">
      <c r="A38" s="68"/>
      <c r="B38" s="382" t="s">
        <v>42</v>
      </c>
      <c r="C38" s="383"/>
      <c r="D38" s="159" t="s">
        <v>43</v>
      </c>
      <c r="E38" s="160" t="s">
        <v>44</v>
      </c>
      <c r="F38" s="69" t="s">
        <v>577</v>
      </c>
      <c r="G38" s="384" t="s">
        <v>45</v>
      </c>
      <c r="H38" s="385"/>
    </row>
    <row r="39" spans="1:8">
      <c r="A39" s="70">
        <v>1</v>
      </c>
      <c r="B39" s="429" t="s">
        <v>159</v>
      </c>
      <c r="C39" s="430"/>
      <c r="D39" s="145">
        <v>1800</v>
      </c>
      <c r="E39" s="145">
        <v>0</v>
      </c>
      <c r="F39" s="157" t="s">
        <v>61</v>
      </c>
      <c r="G39" s="388">
        <v>1800</v>
      </c>
      <c r="H39" s="389"/>
    </row>
    <row r="40" spans="1:8">
      <c r="A40" s="70">
        <v>2</v>
      </c>
      <c r="B40" s="429"/>
      <c r="C40" s="430"/>
      <c r="D40" s="145">
        <v>0</v>
      </c>
      <c r="E40" s="145">
        <v>0</v>
      </c>
      <c r="F40" s="157" t="s">
        <v>61</v>
      </c>
      <c r="G40" s="388">
        <v>0</v>
      </c>
      <c r="H40" s="389"/>
    </row>
    <row r="41" spans="1:8">
      <c r="A41" s="70">
        <v>3</v>
      </c>
      <c r="B41" s="429"/>
      <c r="C41" s="430"/>
      <c r="D41" s="145">
        <v>0</v>
      </c>
      <c r="E41" s="145">
        <v>0</v>
      </c>
      <c r="F41" s="157" t="s">
        <v>61</v>
      </c>
      <c r="G41" s="388">
        <v>0</v>
      </c>
      <c r="H41" s="389"/>
    </row>
    <row r="42" spans="1:8">
      <c r="A42" s="70">
        <v>4</v>
      </c>
      <c r="B42" s="429"/>
      <c r="C42" s="430"/>
      <c r="D42" s="145">
        <v>0</v>
      </c>
      <c r="E42" s="145">
        <v>0</v>
      </c>
      <c r="F42" s="157" t="s">
        <v>61</v>
      </c>
      <c r="G42" s="388">
        <v>0</v>
      </c>
      <c r="H42" s="389"/>
    </row>
    <row r="43" spans="1:8">
      <c r="A43" s="70">
        <v>5</v>
      </c>
      <c r="B43" s="429"/>
      <c r="C43" s="430"/>
      <c r="D43" s="145">
        <v>0</v>
      </c>
      <c r="E43" s="145">
        <v>0</v>
      </c>
      <c r="F43" s="157" t="s">
        <v>61</v>
      </c>
      <c r="G43" s="388">
        <v>0</v>
      </c>
      <c r="H43" s="389"/>
    </row>
    <row r="44" spans="1:8">
      <c r="A44" s="70">
        <v>6</v>
      </c>
      <c r="B44" s="429"/>
      <c r="C44" s="430"/>
      <c r="D44" s="145">
        <v>0</v>
      </c>
      <c r="E44" s="145">
        <v>0</v>
      </c>
      <c r="F44" s="157" t="s">
        <v>61</v>
      </c>
      <c r="G44" s="388">
        <v>0</v>
      </c>
      <c r="H44" s="389"/>
    </row>
    <row r="45" spans="1:8">
      <c r="A45" s="70">
        <v>7</v>
      </c>
      <c r="B45" s="429"/>
      <c r="C45" s="430"/>
      <c r="D45" s="145">
        <v>0</v>
      </c>
      <c r="E45" s="145">
        <v>0</v>
      </c>
      <c r="F45" s="157" t="s">
        <v>61</v>
      </c>
      <c r="G45" s="388">
        <v>0</v>
      </c>
      <c r="H45" s="389"/>
    </row>
    <row r="46" spans="1:8">
      <c r="A46" s="70">
        <v>8</v>
      </c>
      <c r="B46" s="431"/>
      <c r="C46" s="432"/>
      <c r="D46" s="146">
        <v>0</v>
      </c>
      <c r="E46" s="146">
        <v>0</v>
      </c>
      <c r="F46" s="157" t="s">
        <v>61</v>
      </c>
      <c r="G46" s="388">
        <v>0</v>
      </c>
      <c r="H46" s="389"/>
    </row>
    <row r="47" spans="1:8">
      <c r="A47" s="71"/>
      <c r="B47" s="422" t="s">
        <v>581</v>
      </c>
      <c r="C47" s="422"/>
      <c r="D47" s="422"/>
      <c r="E47" s="422"/>
      <c r="F47" s="422"/>
      <c r="G47" s="36" t="s">
        <v>47</v>
      </c>
      <c r="H47" s="125">
        <v>1800</v>
      </c>
    </row>
    <row r="48" spans="1:8">
      <c r="A48" s="73"/>
      <c r="B48" s="36"/>
      <c r="C48" s="36"/>
      <c r="D48" s="36"/>
      <c r="E48" s="36"/>
      <c r="F48" s="36" t="s">
        <v>582</v>
      </c>
      <c r="G48" s="36" t="s">
        <v>48</v>
      </c>
      <c r="H48" s="125">
        <v>0</v>
      </c>
    </row>
    <row r="49" spans="1:8">
      <c r="A49" s="73"/>
      <c r="B49" s="36"/>
      <c r="C49" s="36"/>
      <c r="D49" s="36"/>
      <c r="E49" s="36"/>
      <c r="F49" s="36"/>
      <c r="G49" s="36"/>
      <c r="H49" s="74"/>
    </row>
    <row r="50" spans="1:8" ht="27.65" customHeight="1">
      <c r="A50" s="396" t="s">
        <v>572</v>
      </c>
      <c r="B50" s="397"/>
      <c r="C50" s="397"/>
      <c r="D50" s="123">
        <v>1800</v>
      </c>
      <c r="E50" s="5" t="s">
        <v>574</v>
      </c>
      <c r="F50" s="5"/>
      <c r="G50" s="5"/>
      <c r="H50" s="6"/>
    </row>
    <row r="51" spans="1:8">
      <c r="A51" s="62" t="s">
        <v>16</v>
      </c>
      <c r="B51" s="5"/>
      <c r="C51" s="75"/>
      <c r="D51" s="76">
        <v>0.3</v>
      </c>
      <c r="E51" s="5" t="s">
        <v>99</v>
      </c>
      <c r="F51" s="5"/>
      <c r="G51" s="5"/>
      <c r="H51" s="6"/>
    </row>
    <row r="52" spans="1:8">
      <c r="A52" s="35" t="s">
        <v>50</v>
      </c>
      <c r="B52" s="5"/>
      <c r="C52" s="36" t="s">
        <v>51</v>
      </c>
      <c r="D52" s="124">
        <v>540</v>
      </c>
      <c r="E52" s="5"/>
      <c r="F52" s="5"/>
      <c r="G52" s="5"/>
      <c r="H52" s="6"/>
    </row>
    <row r="53" spans="1:8" ht="15" thickBot="1">
      <c r="A53" s="77"/>
      <c r="B53" s="78"/>
      <c r="C53" s="78"/>
      <c r="D53" s="57"/>
      <c r="E53" s="57"/>
      <c r="F53" s="57"/>
      <c r="G53" s="57"/>
      <c r="H53" s="58"/>
    </row>
    <row r="54" spans="1:8" ht="32.9" customHeight="1">
      <c r="A54" s="398" t="s">
        <v>578</v>
      </c>
      <c r="B54" s="399"/>
      <c r="C54" s="399"/>
      <c r="D54" s="399"/>
      <c r="E54" s="399"/>
      <c r="F54" s="399"/>
      <c r="G54" s="79" t="s">
        <v>100</v>
      </c>
      <c r="H54" s="161"/>
    </row>
    <row r="55" spans="1:8" ht="25.5" customHeight="1">
      <c r="A55" s="80"/>
      <c r="B55" s="382" t="s">
        <v>42</v>
      </c>
      <c r="C55" s="383"/>
      <c r="D55" s="69" t="s">
        <v>52</v>
      </c>
      <c r="E55" s="390" t="s">
        <v>53</v>
      </c>
      <c r="F55" s="391"/>
      <c r="G55" s="5"/>
      <c r="H55" s="6"/>
    </row>
    <row r="56" spans="1:8">
      <c r="A56" s="70">
        <v>1</v>
      </c>
      <c r="B56" s="400"/>
      <c r="C56" s="401"/>
      <c r="D56" s="147"/>
      <c r="E56" s="427">
        <v>0</v>
      </c>
      <c r="F56" s="428"/>
      <c r="G56" s="5"/>
      <c r="H56" s="6"/>
    </row>
    <row r="57" spans="1:8">
      <c r="A57" s="70">
        <v>2</v>
      </c>
      <c r="B57" s="400" t="s">
        <v>61</v>
      </c>
      <c r="C57" s="401"/>
      <c r="D57" s="147"/>
      <c r="E57" s="427">
        <v>0</v>
      </c>
      <c r="F57" s="428"/>
      <c r="G57" s="5"/>
      <c r="H57" s="6"/>
    </row>
    <row r="58" spans="1:8">
      <c r="A58" s="70">
        <v>3</v>
      </c>
      <c r="B58" s="400" t="s">
        <v>61</v>
      </c>
      <c r="C58" s="401"/>
      <c r="D58" s="147"/>
      <c r="E58" s="427">
        <v>0</v>
      </c>
      <c r="F58" s="428"/>
      <c r="G58" s="5"/>
      <c r="H58" s="6"/>
    </row>
    <row r="59" spans="1:8">
      <c r="A59" s="70">
        <v>4</v>
      </c>
      <c r="B59" s="400" t="s">
        <v>61</v>
      </c>
      <c r="C59" s="401"/>
      <c r="D59" s="147"/>
      <c r="E59" s="427">
        <v>0</v>
      </c>
      <c r="F59" s="428"/>
      <c r="G59" s="5"/>
      <c r="H59" s="6"/>
    </row>
    <row r="60" spans="1:8">
      <c r="A60" s="70">
        <v>5</v>
      </c>
      <c r="B60" s="400" t="s">
        <v>61</v>
      </c>
      <c r="C60" s="401"/>
      <c r="D60" s="147"/>
      <c r="E60" s="427">
        <v>0</v>
      </c>
      <c r="F60" s="428"/>
      <c r="G60" s="5"/>
      <c r="H60" s="6"/>
    </row>
    <row r="61" spans="1:8">
      <c r="A61" s="70">
        <v>6</v>
      </c>
      <c r="B61" s="400" t="s">
        <v>61</v>
      </c>
      <c r="C61" s="401"/>
      <c r="D61" s="147"/>
      <c r="E61" s="427">
        <v>0</v>
      </c>
      <c r="F61" s="428"/>
      <c r="G61" s="5"/>
      <c r="H61" s="6"/>
    </row>
    <row r="62" spans="1:8">
      <c r="A62" s="70">
        <v>7</v>
      </c>
      <c r="B62" s="400" t="s">
        <v>61</v>
      </c>
      <c r="C62" s="401"/>
      <c r="D62" s="147"/>
      <c r="E62" s="427">
        <v>0</v>
      </c>
      <c r="F62" s="428"/>
      <c r="G62" s="5"/>
      <c r="H62" s="6"/>
    </row>
    <row r="63" spans="1:8">
      <c r="A63" s="71">
        <v>8</v>
      </c>
      <c r="B63" s="400" t="s">
        <v>61</v>
      </c>
      <c r="C63" s="401"/>
      <c r="D63" s="148"/>
      <c r="E63" s="425">
        <v>0</v>
      </c>
      <c r="F63" s="426"/>
      <c r="G63" s="5"/>
      <c r="H63" s="6"/>
    </row>
    <row r="64" spans="1:8">
      <c r="A64" s="73"/>
      <c r="B64" s="39"/>
      <c r="C64" s="39"/>
      <c r="D64" s="36" t="s">
        <v>54</v>
      </c>
      <c r="E64" s="36" t="s">
        <v>55</v>
      </c>
      <c r="F64" s="126">
        <v>0</v>
      </c>
      <c r="G64" s="5"/>
      <c r="H64" s="6"/>
    </row>
    <row r="65" spans="1:8">
      <c r="A65" s="73"/>
      <c r="B65" s="36"/>
      <c r="C65" s="36"/>
      <c r="D65" s="36"/>
      <c r="E65" s="5"/>
      <c r="F65" s="36"/>
      <c r="G65" s="5"/>
      <c r="H65" s="6"/>
    </row>
    <row r="66" spans="1:8" ht="14.25" customHeight="1">
      <c r="A66" s="406" t="s">
        <v>56</v>
      </c>
      <c r="B66" s="407"/>
      <c r="C66" s="149"/>
      <c r="D66" s="149"/>
      <c r="E66" s="134"/>
      <c r="F66" s="149"/>
      <c r="G66" s="150"/>
      <c r="H66" s="6"/>
    </row>
    <row r="67" spans="1:8" ht="24" customHeight="1">
      <c r="A67" s="406"/>
      <c r="B67" s="407"/>
      <c r="C67" s="149"/>
      <c r="D67" s="149"/>
      <c r="E67" s="134"/>
      <c r="F67" s="149"/>
      <c r="G67" s="134"/>
      <c r="H67" s="6"/>
    </row>
    <row r="68" spans="1:8">
      <c r="A68" s="408" t="s">
        <v>61</v>
      </c>
      <c r="B68" s="409"/>
      <c r="C68" s="36"/>
      <c r="D68" s="36"/>
      <c r="E68" s="5"/>
      <c r="F68" s="36"/>
      <c r="G68" s="5"/>
      <c r="H68" s="6"/>
    </row>
    <row r="69" spans="1:8">
      <c r="A69" s="35"/>
      <c r="B69" s="81" t="s">
        <v>57</v>
      </c>
      <c r="C69" s="36" t="s">
        <v>55</v>
      </c>
      <c r="D69" s="164">
        <v>0</v>
      </c>
      <c r="E69" s="5"/>
      <c r="F69" s="81"/>
      <c r="G69" s="36"/>
      <c r="H69" s="72"/>
    </row>
    <row r="70" spans="1:8" ht="14.15" customHeight="1">
      <c r="A70" s="35"/>
      <c r="B70" s="81" t="s">
        <v>58</v>
      </c>
      <c r="C70" s="82" t="s">
        <v>59</v>
      </c>
      <c r="D70" s="164">
        <v>0</v>
      </c>
      <c r="E70" s="52"/>
      <c r="F70" s="81"/>
      <c r="G70" s="82"/>
      <c r="H70" s="83"/>
    </row>
    <row r="71" spans="1:8">
      <c r="A71" s="35"/>
      <c r="B71" s="81"/>
      <c r="C71" s="82"/>
      <c r="D71" s="84"/>
      <c r="E71" s="85"/>
      <c r="F71" s="5"/>
      <c r="G71" s="5"/>
      <c r="H71" s="6"/>
    </row>
    <row r="72" spans="1:8">
      <c r="A72" s="86" t="s">
        <v>60</v>
      </c>
      <c r="B72" s="151"/>
      <c r="C72" s="82" t="s">
        <v>59</v>
      </c>
      <c r="D72" s="152">
        <v>0</v>
      </c>
      <c r="E72" s="41" t="s">
        <v>61</v>
      </c>
      <c r="F72" s="81"/>
      <c r="G72" s="82"/>
      <c r="H72" s="83"/>
    </row>
    <row r="73" spans="1:8">
      <c r="A73" s="35"/>
      <c r="B73" s="36" t="s">
        <v>62</v>
      </c>
      <c r="C73" s="36" t="s">
        <v>63</v>
      </c>
      <c r="D73" s="127">
        <v>0</v>
      </c>
      <c r="E73" s="5"/>
      <c r="F73" s="5"/>
      <c r="G73" s="36"/>
      <c r="H73" s="72"/>
    </row>
    <row r="74" spans="1:8">
      <c r="A74" s="35"/>
      <c r="B74" s="36"/>
      <c r="C74" s="36"/>
      <c r="D74" s="87"/>
      <c r="E74" s="5"/>
      <c r="F74" s="5"/>
      <c r="G74" s="36"/>
      <c r="H74" s="72"/>
    </row>
    <row r="75" spans="1:8">
      <c r="A75" s="165"/>
      <c r="B75" s="166"/>
      <c r="C75" s="166"/>
      <c r="D75" s="87"/>
      <c r="E75" s="5"/>
      <c r="F75" s="5"/>
      <c r="G75" s="36"/>
      <c r="H75" s="72"/>
    </row>
    <row r="76" spans="1:8" ht="15" thickBot="1">
      <c r="A76" s="55"/>
      <c r="B76" s="88"/>
      <c r="C76" s="89"/>
      <c r="D76" s="90"/>
      <c r="E76" s="57"/>
      <c r="F76" s="57"/>
      <c r="G76" s="89"/>
      <c r="H76" s="58"/>
    </row>
    <row r="77" spans="1:8" ht="15" thickBot="1">
      <c r="A77" s="410" t="s">
        <v>64</v>
      </c>
      <c r="B77" s="411"/>
      <c r="C77" s="411"/>
      <c r="D77" s="411"/>
      <c r="E77" s="411"/>
      <c r="F77" s="411"/>
      <c r="G77" s="411"/>
      <c r="H77" s="412"/>
    </row>
    <row r="78" spans="1:8">
      <c r="A78" s="35"/>
      <c r="B78" s="47"/>
      <c r="C78" s="25"/>
      <c r="D78" s="91"/>
      <c r="E78" s="43"/>
      <c r="F78" s="43"/>
      <c r="G78" s="43"/>
      <c r="H78" s="92"/>
    </row>
    <row r="79" spans="1:8">
      <c r="A79" s="23" t="s">
        <v>65</v>
      </c>
      <c r="B79" s="47"/>
      <c r="C79" s="25"/>
      <c r="D79" s="128">
        <v>540</v>
      </c>
      <c r="E79" s="423" t="s">
        <v>576</v>
      </c>
      <c r="F79" s="423"/>
      <c r="G79" s="423"/>
      <c r="H79" s="424"/>
    </row>
    <row r="80" spans="1:8">
      <c r="A80" s="31"/>
      <c r="B80" s="41"/>
      <c r="C80" s="41"/>
      <c r="D80" s="93"/>
      <c r="E80" s="423"/>
      <c r="F80" s="423"/>
      <c r="G80" s="423"/>
      <c r="H80" s="424"/>
    </row>
    <row r="81" spans="1:8" ht="14.25" customHeight="1">
      <c r="A81" s="369" t="s">
        <v>66</v>
      </c>
      <c r="B81" s="81" t="s">
        <v>67</v>
      </c>
      <c r="C81" s="82" t="s">
        <v>59</v>
      </c>
      <c r="D81" s="170">
        <v>0</v>
      </c>
      <c r="E81" s="85"/>
      <c r="F81" s="5"/>
      <c r="G81" s="5"/>
      <c r="H81" s="6"/>
    </row>
    <row r="82" spans="1:8">
      <c r="A82" s="369"/>
      <c r="B82" s="81" t="s">
        <v>68</v>
      </c>
      <c r="C82" s="82" t="s">
        <v>59</v>
      </c>
      <c r="D82" s="170">
        <v>0</v>
      </c>
      <c r="E82" s="85"/>
      <c r="F82" s="5"/>
      <c r="G82" s="5"/>
      <c r="H82" s="6"/>
    </row>
    <row r="83" spans="1:8">
      <c r="A83" s="35"/>
      <c r="B83" s="81"/>
      <c r="C83" s="82"/>
      <c r="D83" s="94"/>
      <c r="E83" s="85"/>
      <c r="F83" s="5"/>
      <c r="G83" s="5"/>
      <c r="H83" s="6"/>
    </row>
    <row r="84" spans="1:8">
      <c r="A84" s="35"/>
      <c r="B84" s="81" t="s">
        <v>69</v>
      </c>
      <c r="C84" s="82" t="s">
        <v>70</v>
      </c>
      <c r="D84" s="170">
        <v>0</v>
      </c>
      <c r="E84" s="85"/>
      <c r="F84" s="5"/>
      <c r="G84" s="5"/>
      <c r="H84" s="6"/>
    </row>
    <row r="85" spans="1:8">
      <c r="A85" s="23" t="s">
        <v>71</v>
      </c>
      <c r="B85" s="5"/>
      <c r="C85" s="36" t="s">
        <v>72</v>
      </c>
      <c r="D85" s="170">
        <v>540</v>
      </c>
      <c r="E85" s="5"/>
      <c r="F85" s="95"/>
      <c r="G85" s="5"/>
      <c r="H85" s="6"/>
    </row>
    <row r="86" spans="1:8" ht="15" thickBot="1">
      <c r="A86" s="23"/>
      <c r="B86" s="5"/>
      <c r="C86" s="36"/>
      <c r="D86" s="169"/>
      <c r="E86" s="5"/>
      <c r="F86" s="95"/>
      <c r="G86" s="5"/>
      <c r="H86" s="6"/>
    </row>
    <row r="87" spans="1:8" ht="15" thickBot="1">
      <c r="A87" s="376" t="s">
        <v>73</v>
      </c>
      <c r="B87" s="371"/>
      <c r="C87" s="371"/>
      <c r="D87" s="371"/>
      <c r="E87" s="371"/>
      <c r="F87" s="371"/>
      <c r="G87" s="371"/>
      <c r="H87" s="372"/>
    </row>
    <row r="88" spans="1:8">
      <c r="A88" s="23"/>
      <c r="B88" s="5"/>
      <c r="C88" s="36"/>
      <c r="D88" s="169"/>
      <c r="E88" s="5"/>
      <c r="F88" s="95"/>
      <c r="G88" s="5"/>
      <c r="H88" s="6"/>
    </row>
    <row r="89" spans="1:8">
      <c r="A89" s="23" t="s">
        <v>33</v>
      </c>
      <c r="B89" s="5"/>
      <c r="C89" s="36"/>
      <c r="D89" s="170">
        <v>1000</v>
      </c>
      <c r="E89" s="5"/>
      <c r="F89" s="95"/>
      <c r="G89" s="5"/>
      <c r="H89" s="6"/>
    </row>
    <row r="90" spans="1:8">
      <c r="A90" s="23"/>
      <c r="B90" s="5"/>
      <c r="C90" s="54"/>
      <c r="D90" s="96"/>
      <c r="E90" s="5"/>
      <c r="F90" s="95"/>
      <c r="G90" s="5"/>
      <c r="H90" s="6"/>
    </row>
    <row r="91" spans="1:8">
      <c r="A91" s="39" t="s">
        <v>34</v>
      </c>
      <c r="B91" s="81" t="s">
        <v>67</v>
      </c>
      <c r="C91" s="82" t="s">
        <v>59</v>
      </c>
      <c r="D91" s="170">
        <v>66</v>
      </c>
      <c r="E91" s="5"/>
      <c r="F91" s="95"/>
      <c r="G91" s="5"/>
      <c r="H91" s="6"/>
    </row>
    <row r="92" spans="1:8">
      <c r="A92" s="62"/>
      <c r="B92" s="81" t="s">
        <v>68</v>
      </c>
      <c r="C92" s="82" t="s">
        <v>59</v>
      </c>
      <c r="D92" s="170">
        <v>11</v>
      </c>
      <c r="E92" s="5"/>
      <c r="F92" s="95"/>
      <c r="G92" s="5"/>
      <c r="H92" s="6"/>
    </row>
    <row r="93" spans="1:8">
      <c r="A93" s="62"/>
      <c r="B93" s="81"/>
      <c r="C93" s="82"/>
      <c r="D93" s="169"/>
      <c r="E93" s="5"/>
      <c r="F93" s="95"/>
      <c r="G93" s="5"/>
      <c r="H93" s="6"/>
    </row>
    <row r="94" spans="1:8">
      <c r="A94" s="23"/>
      <c r="B94" s="81" t="s">
        <v>69</v>
      </c>
      <c r="C94" s="82" t="s">
        <v>59</v>
      </c>
      <c r="D94" s="170">
        <v>0</v>
      </c>
      <c r="E94" s="5"/>
      <c r="F94" s="95"/>
      <c r="G94" s="5"/>
      <c r="H94" s="6"/>
    </row>
    <row r="95" spans="1:8">
      <c r="A95" s="23"/>
      <c r="B95" s="81"/>
      <c r="C95" s="82"/>
      <c r="D95" s="169"/>
      <c r="E95" s="417" t="s">
        <v>61</v>
      </c>
      <c r="F95" s="417"/>
      <c r="G95" s="417"/>
      <c r="H95" s="418"/>
    </row>
    <row r="96" spans="1:8">
      <c r="A96" s="23"/>
      <c r="B96" s="81" t="s">
        <v>101</v>
      </c>
      <c r="C96" s="82" t="s">
        <v>59</v>
      </c>
      <c r="D96" s="170">
        <v>25</v>
      </c>
      <c r="E96" s="417"/>
      <c r="F96" s="417"/>
      <c r="G96" s="417"/>
      <c r="H96" s="418"/>
    </row>
    <row r="97" spans="1:8">
      <c r="A97" s="23"/>
      <c r="B97" s="81" t="s">
        <v>75</v>
      </c>
      <c r="C97" s="82" t="s">
        <v>59</v>
      </c>
      <c r="D97" s="170">
        <v>0</v>
      </c>
      <c r="E97" s="97"/>
      <c r="F97" s="97"/>
      <c r="G97" s="97"/>
      <c r="H97" s="98"/>
    </row>
    <row r="98" spans="1:8">
      <c r="A98" s="23"/>
      <c r="B98" s="158"/>
      <c r="C98" s="82"/>
      <c r="D98" s="169"/>
      <c r="E98" s="5"/>
      <c r="F98" s="95"/>
      <c r="G98" s="5"/>
      <c r="H98" s="6"/>
    </row>
    <row r="99" spans="1:8">
      <c r="A99" s="35" t="s">
        <v>76</v>
      </c>
      <c r="B99" s="81"/>
      <c r="C99" s="36" t="s">
        <v>77</v>
      </c>
      <c r="D99" s="170">
        <v>898</v>
      </c>
      <c r="E99" s="5"/>
      <c r="F99" s="95"/>
      <c r="G99" s="5"/>
      <c r="H99" s="6"/>
    </row>
    <row r="100" spans="1:8">
      <c r="A100" s="23" t="s">
        <v>78</v>
      </c>
      <c r="B100" s="5"/>
      <c r="C100" s="36" t="s">
        <v>79</v>
      </c>
      <c r="D100" s="170">
        <v>224.5</v>
      </c>
      <c r="E100" s="5" t="s">
        <v>80</v>
      </c>
      <c r="F100" s="95"/>
      <c r="G100" s="5"/>
      <c r="H100" s="6"/>
    </row>
    <row r="101" spans="1:8" ht="15" thickBot="1">
      <c r="A101" s="5"/>
      <c r="B101" s="5"/>
      <c r="C101" s="5"/>
      <c r="D101" s="5"/>
      <c r="E101" s="5"/>
      <c r="F101" s="5"/>
      <c r="G101" s="5"/>
      <c r="H101" s="6"/>
    </row>
    <row r="102" spans="1:8" ht="15" thickBot="1">
      <c r="A102" s="376" t="s">
        <v>81</v>
      </c>
      <c r="B102" s="371"/>
      <c r="C102" s="371"/>
      <c r="D102" s="371"/>
      <c r="E102" s="371"/>
      <c r="F102" s="371"/>
      <c r="G102" s="371"/>
      <c r="H102" s="372"/>
    </row>
    <row r="103" spans="1:8">
      <c r="A103" s="59"/>
      <c r="B103" s="60"/>
      <c r="C103" s="60"/>
      <c r="D103" s="60"/>
      <c r="E103" s="60"/>
      <c r="F103" s="60"/>
      <c r="G103" s="60"/>
      <c r="H103" s="61"/>
    </row>
    <row r="104" spans="1:8">
      <c r="A104" s="35" t="s">
        <v>39</v>
      </c>
      <c r="B104" s="5"/>
      <c r="C104" s="5"/>
      <c r="D104" s="119">
        <v>975</v>
      </c>
      <c r="E104" s="5" t="s">
        <v>82</v>
      </c>
      <c r="F104" s="5"/>
      <c r="G104" s="5"/>
      <c r="H104" s="6"/>
    </row>
    <row r="105" spans="1:8">
      <c r="A105" s="35" t="s">
        <v>83</v>
      </c>
      <c r="B105" s="5"/>
      <c r="C105" s="82" t="s">
        <v>59</v>
      </c>
      <c r="D105" s="119">
        <v>540</v>
      </c>
      <c r="E105" s="54" t="s">
        <v>84</v>
      </c>
      <c r="F105" s="5"/>
      <c r="G105" s="5"/>
      <c r="H105" s="6"/>
    </row>
    <row r="106" spans="1:8">
      <c r="A106" s="419" t="s">
        <v>85</v>
      </c>
      <c r="B106" s="420"/>
      <c r="C106" s="82" t="s">
        <v>59</v>
      </c>
      <c r="D106" s="153">
        <v>0</v>
      </c>
      <c r="E106" s="54" t="s">
        <v>86</v>
      </c>
      <c r="F106" s="5"/>
      <c r="G106" s="5"/>
      <c r="H106" s="6"/>
    </row>
    <row r="107" spans="1:8">
      <c r="A107" s="23" t="s">
        <v>87</v>
      </c>
      <c r="B107" s="5"/>
      <c r="C107" s="36" t="s">
        <v>88</v>
      </c>
      <c r="D107" s="129">
        <v>435</v>
      </c>
      <c r="E107" s="5" t="s">
        <v>89</v>
      </c>
      <c r="F107" s="5"/>
      <c r="G107" s="5"/>
      <c r="H107" s="6"/>
    </row>
    <row r="108" spans="1:8" ht="15" thickBot="1">
      <c r="A108" s="23"/>
      <c r="B108" s="5"/>
      <c r="C108" s="81"/>
      <c r="D108" s="99"/>
      <c r="E108" s="29"/>
      <c r="F108" s="5"/>
      <c r="G108" s="5"/>
      <c r="H108" s="6"/>
    </row>
    <row r="109" spans="1:8" ht="15" thickBot="1">
      <c r="A109" s="376" t="s">
        <v>90</v>
      </c>
      <c r="B109" s="371"/>
      <c r="C109" s="371"/>
      <c r="D109" s="371"/>
      <c r="E109" s="371"/>
      <c r="F109" s="371"/>
      <c r="G109" s="371"/>
      <c r="H109" s="372"/>
    </row>
    <row r="110" spans="1:8">
      <c r="A110" s="59"/>
      <c r="B110" s="60"/>
      <c r="C110" s="60"/>
      <c r="D110" s="60"/>
      <c r="E110" s="60"/>
      <c r="F110" s="60"/>
      <c r="G110" s="60"/>
      <c r="H110" s="61"/>
    </row>
    <row r="111" spans="1:8">
      <c r="A111" s="35" t="s">
        <v>33</v>
      </c>
      <c r="B111" s="5"/>
      <c r="C111" s="5"/>
      <c r="D111" s="120">
        <v>1000</v>
      </c>
      <c r="E111" s="5"/>
      <c r="F111" s="5"/>
      <c r="G111" s="5"/>
      <c r="H111" s="6"/>
    </row>
    <row r="112" spans="1:8">
      <c r="A112" s="62" t="s">
        <v>37</v>
      </c>
      <c r="B112" s="5"/>
      <c r="C112" s="82" t="s">
        <v>59</v>
      </c>
      <c r="D112" s="120">
        <v>0</v>
      </c>
      <c r="E112" s="5"/>
      <c r="F112" s="5"/>
      <c r="G112" s="5"/>
      <c r="H112" s="6"/>
    </row>
    <row r="113" spans="1:8">
      <c r="A113" s="35" t="s">
        <v>91</v>
      </c>
      <c r="B113" s="5"/>
      <c r="C113" s="82" t="s">
        <v>59</v>
      </c>
      <c r="D113" s="130">
        <v>435</v>
      </c>
      <c r="E113" s="5"/>
      <c r="F113" s="5"/>
      <c r="G113" s="5"/>
      <c r="H113" s="6"/>
    </row>
    <row r="114" spans="1:8">
      <c r="A114" s="23" t="s">
        <v>92</v>
      </c>
      <c r="B114" s="5"/>
      <c r="C114" s="36" t="s">
        <v>93</v>
      </c>
      <c r="D114" s="131">
        <v>565</v>
      </c>
      <c r="E114" s="5" t="s">
        <v>89</v>
      </c>
      <c r="F114" s="5"/>
      <c r="G114" s="5"/>
      <c r="H114" s="6"/>
    </row>
    <row r="115" spans="1:8">
      <c r="A115" s="35"/>
      <c r="B115" s="5"/>
      <c r="C115" s="82"/>
      <c r="D115" s="100"/>
      <c r="E115" s="5"/>
      <c r="F115" s="5"/>
      <c r="G115" s="5"/>
      <c r="H115" s="6"/>
    </row>
    <row r="116" spans="1:8">
      <c r="A116" s="35" t="s">
        <v>94</v>
      </c>
      <c r="B116" s="415"/>
      <c r="C116" s="416"/>
      <c r="D116" s="5"/>
      <c r="E116" s="81" t="s">
        <v>95</v>
      </c>
      <c r="F116" s="154"/>
      <c r="G116" s="5"/>
      <c r="H116" s="6"/>
    </row>
    <row r="117" spans="1:8">
      <c r="A117" s="35"/>
      <c r="B117" s="5"/>
      <c r="C117" s="5"/>
      <c r="D117" s="5"/>
      <c r="E117" s="81"/>
      <c r="F117" s="5"/>
      <c r="G117" s="5"/>
      <c r="H117" s="6"/>
    </row>
    <row r="118" spans="1:8">
      <c r="A118" s="35" t="s">
        <v>96</v>
      </c>
      <c r="B118" s="415"/>
      <c r="C118" s="416"/>
      <c r="D118" s="5"/>
      <c r="E118" s="81" t="s">
        <v>95</v>
      </c>
      <c r="F118" s="154"/>
      <c r="G118" s="5"/>
      <c r="H118" s="6"/>
    </row>
    <row r="119" spans="1:8" ht="15" thickBot="1">
      <c r="A119" s="55"/>
      <c r="B119" s="57"/>
      <c r="C119" s="57"/>
      <c r="D119" s="57"/>
      <c r="E119" s="57"/>
      <c r="F119" s="57"/>
      <c r="G119" s="57"/>
      <c r="H119" s="58"/>
    </row>
  </sheetData>
  <sheetProtection algorithmName="SHA-512" hashValue="0Ac5u74gOTBHIs3PdigOxQ3TKdfZATMVSaLYB0l58o+kqbmdbWuCMYzD6F8zijGr1lNAREuE+J5Jo0/ouAAqWg==" saltValue="WTuamSGPmRmez8pxtMbZMw==" spinCount="100000" sheet="1" objects="1" scenarios="1" selectLockedCells="1" selectUnlockedCells="1"/>
  <mergeCells count="60">
    <mergeCell ref="B118:C118"/>
    <mergeCell ref="A77:H77"/>
    <mergeCell ref="A81:A82"/>
    <mergeCell ref="A87:H87"/>
    <mergeCell ref="E95:H96"/>
    <mergeCell ref="A102:H102"/>
    <mergeCell ref="A106:B106"/>
    <mergeCell ref="A109:H109"/>
    <mergeCell ref="B116:C116"/>
    <mergeCell ref="E79:H79"/>
    <mergeCell ref="E80:H80"/>
    <mergeCell ref="A68:B68"/>
    <mergeCell ref="B59:C59"/>
    <mergeCell ref="E59:F59"/>
    <mergeCell ref="B60:C60"/>
    <mergeCell ref="E60:F60"/>
    <mergeCell ref="B61:C61"/>
    <mergeCell ref="E61:F61"/>
    <mergeCell ref="B62:C62"/>
    <mergeCell ref="E62:F62"/>
    <mergeCell ref="B63:C63"/>
    <mergeCell ref="E63:F63"/>
    <mergeCell ref="A66:B67"/>
    <mergeCell ref="B56:C56"/>
    <mergeCell ref="E56:F56"/>
    <mergeCell ref="B57:C57"/>
    <mergeCell ref="E57:F57"/>
    <mergeCell ref="B58:C58"/>
    <mergeCell ref="E58:F58"/>
    <mergeCell ref="B55:C55"/>
    <mergeCell ref="E55:F55"/>
    <mergeCell ref="B43:C43"/>
    <mergeCell ref="G43:H43"/>
    <mergeCell ref="B44:C44"/>
    <mergeCell ref="G44:H44"/>
    <mergeCell ref="B45:C45"/>
    <mergeCell ref="G45:H45"/>
    <mergeCell ref="B46:C46"/>
    <mergeCell ref="G46:H46"/>
    <mergeCell ref="B47:F47"/>
    <mergeCell ref="A50:C50"/>
    <mergeCell ref="A54:F54"/>
    <mergeCell ref="B40:C40"/>
    <mergeCell ref="G40:H40"/>
    <mergeCell ref="B41:C41"/>
    <mergeCell ref="G41:H41"/>
    <mergeCell ref="B42:C42"/>
    <mergeCell ref="G42:H42"/>
    <mergeCell ref="A30:H30"/>
    <mergeCell ref="A37:H37"/>
    <mergeCell ref="B38:C38"/>
    <mergeCell ref="G38:H38"/>
    <mergeCell ref="B39:C39"/>
    <mergeCell ref="G39:H39"/>
    <mergeCell ref="A27:A28"/>
    <mergeCell ref="A1:H1"/>
    <mergeCell ref="B2:D2"/>
    <mergeCell ref="E4:G4"/>
    <mergeCell ref="A6:H6"/>
    <mergeCell ref="B7:F7"/>
  </mergeCells>
  <conditionalFormatting sqref="G39:H46">
    <cfRule type="expression" priority="1">
      <formula>AND+$F$39:$F$46="Yes"</formula>
    </cfRule>
  </conditionalFormatting>
  <pageMargins left="0.7" right="0.7" top="0.75" bottom="0.75" header="0.3" footer="0.3"/>
  <pageSetup scale="58" orientation="portrait" horizontalDpi="1200" verticalDpi="1200" r:id="rId1"/>
  <headerFooter>
    <oddHeader>&amp;C&amp;"Calibri"&amp;10&amp;K000000 Unclassified&amp;1#_x000D_</oddHeader>
    <oddFooter>&amp;C_x000D_&amp;1#&amp;"Calibri"&amp;10&amp;K000000 Unclassified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31750</xdr:colOff>
                    <xdr:row>2</xdr:row>
                    <xdr:rowOff>184150</xdr:rowOff>
                  </from>
                  <to>
                    <xdr:col>1</xdr:col>
                    <xdr:colOff>946150</xdr:colOff>
                    <xdr:row>4</xdr:row>
                    <xdr:rowOff>12700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1022350</xdr:colOff>
                    <xdr:row>2</xdr:row>
                    <xdr:rowOff>177800</xdr:rowOff>
                  </from>
                  <to>
                    <xdr:col>2</xdr:col>
                    <xdr:colOff>565150</xdr:colOff>
                    <xdr:row>4</xdr:row>
                    <xdr:rowOff>12700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xdr:col>
                    <xdr:colOff>1308100</xdr:colOff>
                    <xdr:row>3</xdr:row>
                    <xdr:rowOff>12700</xdr:rowOff>
                  </from>
                  <to>
                    <xdr:col>3</xdr:col>
                    <xdr:colOff>1092200</xdr:colOff>
                    <xdr:row>4</xdr:row>
                    <xdr:rowOff>12700</xdr:rowOff>
                  </to>
                </anchor>
              </controlPr>
            </control>
          </mc:Choice>
        </mc:AlternateContent>
        <mc:AlternateContent xmlns:mc="http://schemas.openxmlformats.org/markup-compatibility/2006">
          <mc:Choice Requires="x14">
            <control shapeId="7180" r:id="rId7" name="Check Box 12">
              <controlPr defaultSize="0" autoFill="0" autoLine="0" autoPict="0">
                <anchor moveWithCells="1">
                  <from>
                    <xdr:col>1</xdr:col>
                    <xdr:colOff>31750</xdr:colOff>
                    <xdr:row>19</xdr:row>
                    <xdr:rowOff>0</xdr:rowOff>
                  </from>
                  <to>
                    <xdr:col>1</xdr:col>
                    <xdr:colOff>946150</xdr:colOff>
                    <xdr:row>20</xdr:row>
                    <xdr:rowOff>12700</xdr:rowOff>
                  </to>
                </anchor>
              </controlPr>
            </control>
          </mc:Choice>
        </mc:AlternateContent>
        <mc:AlternateContent xmlns:mc="http://schemas.openxmlformats.org/markup-compatibility/2006">
          <mc:Choice Requires="x14">
            <control shapeId="7181" r:id="rId8" name="Check Box 13">
              <controlPr defaultSize="0" autoFill="0" autoLine="0" autoPict="0">
                <anchor moveWithCells="1">
                  <from>
                    <xdr:col>2</xdr:col>
                    <xdr:colOff>31750</xdr:colOff>
                    <xdr:row>19</xdr:row>
                    <xdr:rowOff>0</xdr:rowOff>
                  </from>
                  <to>
                    <xdr:col>2</xdr:col>
                    <xdr:colOff>946150</xdr:colOff>
                    <xdr:row>20</xdr:row>
                    <xdr:rowOff>12700</xdr:rowOff>
                  </to>
                </anchor>
              </controlPr>
            </control>
          </mc:Choice>
        </mc:AlternateContent>
        <mc:AlternateContent xmlns:mc="http://schemas.openxmlformats.org/markup-compatibility/2006">
          <mc:Choice Requires="x14">
            <control shapeId="7182" r:id="rId9" name="Check Box 14">
              <controlPr defaultSize="0" autoFill="0" autoLine="0" autoPict="0">
                <anchor moveWithCells="1">
                  <from>
                    <xdr:col>3</xdr:col>
                    <xdr:colOff>31750</xdr:colOff>
                    <xdr:row>19</xdr:row>
                    <xdr:rowOff>0</xdr:rowOff>
                  </from>
                  <to>
                    <xdr:col>3</xdr:col>
                    <xdr:colOff>946150</xdr:colOff>
                    <xdr:row>20</xdr:row>
                    <xdr:rowOff>12700</xdr:rowOff>
                  </to>
                </anchor>
              </controlPr>
            </control>
          </mc:Choice>
        </mc:AlternateContent>
        <mc:AlternateContent xmlns:mc="http://schemas.openxmlformats.org/markup-compatibility/2006">
          <mc:Choice Requires="x14">
            <control shapeId="7183" r:id="rId10" name="Check Box 15">
              <controlPr defaultSize="0" autoFill="0" autoLine="0" autoPict="0">
                <anchor moveWithCells="1">
                  <from>
                    <xdr:col>1</xdr:col>
                    <xdr:colOff>31750</xdr:colOff>
                    <xdr:row>21</xdr:row>
                    <xdr:rowOff>0</xdr:rowOff>
                  </from>
                  <to>
                    <xdr:col>1</xdr:col>
                    <xdr:colOff>946150</xdr:colOff>
                    <xdr:row>22</xdr:row>
                    <xdr:rowOff>12700</xdr:rowOff>
                  </to>
                </anchor>
              </controlPr>
            </control>
          </mc:Choice>
        </mc:AlternateContent>
        <mc:AlternateContent xmlns:mc="http://schemas.openxmlformats.org/markup-compatibility/2006">
          <mc:Choice Requires="x14">
            <control shapeId="7184" r:id="rId11" name="Check Box 16">
              <controlPr defaultSize="0" autoFill="0" autoLine="0" autoPict="0">
                <anchor moveWithCells="1">
                  <from>
                    <xdr:col>2</xdr:col>
                    <xdr:colOff>31750</xdr:colOff>
                    <xdr:row>21</xdr:row>
                    <xdr:rowOff>0</xdr:rowOff>
                  </from>
                  <to>
                    <xdr:col>2</xdr:col>
                    <xdr:colOff>946150</xdr:colOff>
                    <xdr:row>22</xdr:row>
                    <xdr:rowOff>12700</xdr:rowOff>
                  </to>
                </anchor>
              </controlPr>
            </control>
          </mc:Choice>
        </mc:AlternateContent>
        <mc:AlternateContent xmlns:mc="http://schemas.openxmlformats.org/markup-compatibility/2006">
          <mc:Choice Requires="x14">
            <control shapeId="7185" r:id="rId12" name="Check Box 17">
              <controlPr defaultSize="0" autoFill="0" autoLine="0" autoPict="0">
                <anchor moveWithCells="1">
                  <from>
                    <xdr:col>3</xdr:col>
                    <xdr:colOff>31750</xdr:colOff>
                    <xdr:row>21</xdr:row>
                    <xdr:rowOff>0</xdr:rowOff>
                  </from>
                  <to>
                    <xdr:col>3</xdr:col>
                    <xdr:colOff>1022350</xdr:colOff>
                    <xdr:row>22</xdr:row>
                    <xdr:rowOff>38100</xdr:rowOff>
                  </to>
                </anchor>
              </controlPr>
            </control>
          </mc:Choice>
        </mc:AlternateContent>
        <mc:AlternateContent xmlns:mc="http://schemas.openxmlformats.org/markup-compatibility/2006">
          <mc:Choice Requires="x14">
            <control shapeId="7186" r:id="rId13" name="Check Box 18">
              <controlPr defaultSize="0" autoFill="0" autoLine="0" autoPict="0">
                <anchor moveWithCells="1">
                  <from>
                    <xdr:col>4</xdr:col>
                    <xdr:colOff>31750</xdr:colOff>
                    <xdr:row>21</xdr:row>
                    <xdr:rowOff>0</xdr:rowOff>
                  </from>
                  <to>
                    <xdr:col>4</xdr:col>
                    <xdr:colOff>946150</xdr:colOff>
                    <xdr:row>22</xdr:row>
                    <xdr:rowOff>12700</xdr:rowOff>
                  </to>
                </anchor>
              </controlPr>
            </control>
          </mc:Choice>
        </mc:AlternateContent>
        <mc:AlternateContent xmlns:mc="http://schemas.openxmlformats.org/markup-compatibility/2006">
          <mc:Choice Requires="x14">
            <control shapeId="7187" r:id="rId14" name="Check Box 19">
              <controlPr defaultSize="0" autoFill="0" autoLine="0" autoPict="0">
                <anchor moveWithCells="1">
                  <from>
                    <xdr:col>5</xdr:col>
                    <xdr:colOff>31750</xdr:colOff>
                    <xdr:row>21</xdr:row>
                    <xdr:rowOff>0</xdr:rowOff>
                  </from>
                  <to>
                    <xdr:col>5</xdr:col>
                    <xdr:colOff>1041400</xdr:colOff>
                    <xdr:row>21</xdr:row>
                    <xdr:rowOff>177800</xdr:rowOff>
                  </to>
                </anchor>
              </controlPr>
            </control>
          </mc:Choice>
        </mc:AlternateContent>
        <mc:AlternateContent xmlns:mc="http://schemas.openxmlformats.org/markup-compatibility/2006">
          <mc:Choice Requires="x14">
            <control shapeId="7190" r:id="rId15" name="Check Box 22">
              <controlPr defaultSize="0" autoFill="0" autoLine="0" autoPict="0">
                <anchor moveWithCells="1">
                  <from>
                    <xdr:col>2</xdr:col>
                    <xdr:colOff>31750</xdr:colOff>
                    <xdr:row>65</xdr:row>
                    <xdr:rowOff>0</xdr:rowOff>
                  </from>
                  <to>
                    <xdr:col>2</xdr:col>
                    <xdr:colOff>946150</xdr:colOff>
                    <xdr:row>66</xdr:row>
                    <xdr:rowOff>12700</xdr:rowOff>
                  </to>
                </anchor>
              </controlPr>
            </control>
          </mc:Choice>
        </mc:AlternateContent>
        <mc:AlternateContent xmlns:mc="http://schemas.openxmlformats.org/markup-compatibility/2006">
          <mc:Choice Requires="x14">
            <control shapeId="7191" r:id="rId16" name="Check Box 23">
              <controlPr defaultSize="0" autoFill="0" autoLine="0" autoPict="0">
                <anchor moveWithCells="1">
                  <from>
                    <xdr:col>2</xdr:col>
                    <xdr:colOff>31750</xdr:colOff>
                    <xdr:row>66</xdr:row>
                    <xdr:rowOff>31750</xdr:rowOff>
                  </from>
                  <to>
                    <xdr:col>3</xdr:col>
                    <xdr:colOff>12700</xdr:colOff>
                    <xdr:row>66</xdr:row>
                    <xdr:rowOff>184150</xdr:rowOff>
                  </to>
                </anchor>
              </controlPr>
            </control>
          </mc:Choice>
        </mc:AlternateContent>
        <mc:AlternateContent xmlns:mc="http://schemas.openxmlformats.org/markup-compatibility/2006">
          <mc:Choice Requires="x14">
            <control shapeId="7192" r:id="rId17" name="Check Box 24">
              <controlPr defaultSize="0" autoFill="0" autoLine="0" autoPict="0">
                <anchor moveWithCells="1">
                  <from>
                    <xdr:col>3</xdr:col>
                    <xdr:colOff>31750</xdr:colOff>
                    <xdr:row>64</xdr:row>
                    <xdr:rowOff>165100</xdr:rowOff>
                  </from>
                  <to>
                    <xdr:col>4</xdr:col>
                    <xdr:colOff>12700</xdr:colOff>
                    <xdr:row>66</xdr:row>
                    <xdr:rowOff>12700</xdr:rowOff>
                  </to>
                </anchor>
              </controlPr>
            </control>
          </mc:Choice>
        </mc:AlternateContent>
        <mc:AlternateContent xmlns:mc="http://schemas.openxmlformats.org/markup-compatibility/2006">
          <mc:Choice Requires="x14">
            <control shapeId="7193" r:id="rId18" name="Check Box 25">
              <controlPr defaultSize="0" autoFill="0" autoLine="0" autoPict="0">
                <anchor moveWithCells="1">
                  <from>
                    <xdr:col>3</xdr:col>
                    <xdr:colOff>31750</xdr:colOff>
                    <xdr:row>66</xdr:row>
                    <xdr:rowOff>0</xdr:rowOff>
                  </from>
                  <to>
                    <xdr:col>3</xdr:col>
                    <xdr:colOff>946150</xdr:colOff>
                    <xdr:row>66</xdr:row>
                    <xdr:rowOff>203200</xdr:rowOff>
                  </to>
                </anchor>
              </controlPr>
            </control>
          </mc:Choice>
        </mc:AlternateContent>
        <mc:AlternateContent xmlns:mc="http://schemas.openxmlformats.org/markup-compatibility/2006">
          <mc:Choice Requires="x14">
            <control shapeId="7194" r:id="rId19" name="Check Box 26">
              <controlPr defaultSize="0" autoFill="0" autoLine="0" autoPict="0">
                <anchor moveWithCells="1">
                  <from>
                    <xdr:col>4</xdr:col>
                    <xdr:colOff>31750</xdr:colOff>
                    <xdr:row>65</xdr:row>
                    <xdr:rowOff>31750</xdr:rowOff>
                  </from>
                  <to>
                    <xdr:col>6</xdr:col>
                    <xdr:colOff>412750</xdr:colOff>
                    <xdr:row>66</xdr:row>
                    <xdr:rowOff>31750</xdr:rowOff>
                  </to>
                </anchor>
              </controlPr>
            </control>
          </mc:Choice>
        </mc:AlternateContent>
        <mc:AlternateContent xmlns:mc="http://schemas.openxmlformats.org/markup-compatibility/2006">
          <mc:Choice Requires="x14">
            <control shapeId="7195" r:id="rId20" name="Check Box 27">
              <controlPr defaultSize="0" autoFill="0" autoLine="0" autoPict="0">
                <anchor moveWithCells="1">
                  <from>
                    <xdr:col>4</xdr:col>
                    <xdr:colOff>31750</xdr:colOff>
                    <xdr:row>66</xdr:row>
                    <xdr:rowOff>12700</xdr:rowOff>
                  </from>
                  <to>
                    <xdr:col>5</xdr:col>
                    <xdr:colOff>419100</xdr:colOff>
                    <xdr:row>66</xdr:row>
                    <xdr:rowOff>228600</xdr:rowOff>
                  </to>
                </anchor>
              </controlPr>
            </control>
          </mc:Choice>
        </mc:AlternateContent>
        <mc:AlternateContent xmlns:mc="http://schemas.openxmlformats.org/markup-compatibility/2006">
          <mc:Choice Requires="x14">
            <control shapeId="7196" r:id="rId21" name="Option Button 28">
              <controlPr defaultSize="0" autoFill="0" autoLine="0" autoPict="0">
                <anchor moveWithCells="1">
                  <from>
                    <xdr:col>5</xdr:col>
                    <xdr:colOff>444500</xdr:colOff>
                    <xdr:row>65</xdr:row>
                    <xdr:rowOff>127000</xdr:rowOff>
                  </from>
                  <to>
                    <xdr:col>5</xdr:col>
                    <xdr:colOff>749300</xdr:colOff>
                    <xdr:row>66</xdr:row>
                    <xdr:rowOff>298450</xdr:rowOff>
                  </to>
                </anchor>
              </controlPr>
            </control>
          </mc:Choice>
        </mc:AlternateContent>
        <mc:AlternateContent xmlns:mc="http://schemas.openxmlformats.org/markup-compatibility/2006">
          <mc:Choice Requires="x14">
            <control shapeId="7197" r:id="rId22" name="Option Button 29">
              <controlPr defaultSize="0" autoFill="0" autoLine="0" autoPict="0">
                <anchor moveWithCells="1">
                  <from>
                    <xdr:col>5</xdr:col>
                    <xdr:colOff>723900</xdr:colOff>
                    <xdr:row>65</xdr:row>
                    <xdr:rowOff>127000</xdr:rowOff>
                  </from>
                  <to>
                    <xdr:col>5</xdr:col>
                    <xdr:colOff>1028700</xdr:colOff>
                    <xdr:row>66</xdr:row>
                    <xdr:rowOff>298450</xdr:rowOff>
                  </to>
                </anchor>
              </controlPr>
            </control>
          </mc:Choice>
        </mc:AlternateContent>
        <mc:AlternateContent xmlns:mc="http://schemas.openxmlformats.org/markup-compatibility/2006">
          <mc:Choice Requires="x14">
            <control shapeId="7198" r:id="rId23" name="Option Button 30">
              <controlPr defaultSize="0" autoFill="0" autoLine="0" autoPict="0">
                <anchor moveWithCells="1">
                  <from>
                    <xdr:col>5</xdr:col>
                    <xdr:colOff>1041400</xdr:colOff>
                    <xdr:row>65</xdr:row>
                    <xdr:rowOff>139700</xdr:rowOff>
                  </from>
                  <to>
                    <xdr:col>5</xdr:col>
                    <xdr:colOff>1346200</xdr:colOff>
                    <xdr:row>66</xdr:row>
                    <xdr:rowOff>298450</xdr:rowOff>
                  </to>
                </anchor>
              </controlPr>
            </control>
          </mc:Choice>
        </mc:AlternateContent>
        <mc:AlternateContent xmlns:mc="http://schemas.openxmlformats.org/markup-compatibility/2006">
          <mc:Choice Requires="x14">
            <control shapeId="7199" r:id="rId24" name="Option Button 31">
              <controlPr defaultSize="0" autoFill="0" autoLine="0" autoPict="0">
                <anchor moveWithCells="1">
                  <from>
                    <xdr:col>5</xdr:col>
                    <xdr:colOff>1384300</xdr:colOff>
                    <xdr:row>65</xdr:row>
                    <xdr:rowOff>127000</xdr:rowOff>
                  </from>
                  <to>
                    <xdr:col>6</xdr:col>
                    <xdr:colOff>222250</xdr:colOff>
                    <xdr:row>66</xdr:row>
                    <xdr:rowOff>298450</xdr:rowOff>
                  </to>
                </anchor>
              </controlPr>
            </control>
          </mc:Choice>
        </mc:AlternateContent>
        <mc:AlternateContent xmlns:mc="http://schemas.openxmlformats.org/markup-compatibility/2006">
          <mc:Choice Requires="x14">
            <control shapeId="7200" r:id="rId25" name="Check Box 32">
              <controlPr defaultSize="0" autoFill="0" autoLine="0" autoPict="0">
                <anchor moveWithCells="1">
                  <from>
                    <xdr:col>5</xdr:col>
                    <xdr:colOff>31750</xdr:colOff>
                    <xdr:row>17</xdr:row>
                    <xdr:rowOff>0</xdr:rowOff>
                  </from>
                  <to>
                    <xdr:col>5</xdr:col>
                    <xdr:colOff>946150</xdr:colOff>
                    <xdr:row>18</xdr:row>
                    <xdr:rowOff>12700</xdr:rowOff>
                  </to>
                </anchor>
              </controlPr>
            </control>
          </mc:Choice>
        </mc:AlternateContent>
        <mc:AlternateContent xmlns:mc="http://schemas.openxmlformats.org/markup-compatibility/2006">
          <mc:Choice Requires="x14">
            <control shapeId="7201" r:id="rId26" name="Check Box 33">
              <controlPr defaultSize="0" autoFill="0" autoLine="0" autoPict="0">
                <anchor moveWithCells="1">
                  <from>
                    <xdr:col>6</xdr:col>
                    <xdr:colOff>31750</xdr:colOff>
                    <xdr:row>17</xdr:row>
                    <xdr:rowOff>0</xdr:rowOff>
                  </from>
                  <to>
                    <xdr:col>6</xdr:col>
                    <xdr:colOff>946150</xdr:colOff>
                    <xdr:row>18</xdr:row>
                    <xdr:rowOff>12700</xdr:rowOff>
                  </to>
                </anchor>
              </controlPr>
            </control>
          </mc:Choice>
        </mc:AlternateContent>
        <mc:AlternateContent xmlns:mc="http://schemas.openxmlformats.org/markup-compatibility/2006">
          <mc:Choice Requires="x14">
            <control shapeId="7228" r:id="rId27" name="Check Box 60">
              <controlPr defaultSize="0" autoFill="0" autoLine="0" autoPict="0">
                <anchor moveWithCells="1">
                  <from>
                    <xdr:col>1</xdr:col>
                    <xdr:colOff>31750</xdr:colOff>
                    <xdr:row>12</xdr:row>
                    <xdr:rowOff>177800</xdr:rowOff>
                  </from>
                  <to>
                    <xdr:col>1</xdr:col>
                    <xdr:colOff>946150</xdr:colOff>
                    <xdr:row>14</xdr:row>
                    <xdr:rowOff>0</xdr:rowOff>
                  </to>
                </anchor>
              </controlPr>
            </control>
          </mc:Choice>
        </mc:AlternateContent>
        <mc:AlternateContent xmlns:mc="http://schemas.openxmlformats.org/markup-compatibility/2006">
          <mc:Choice Requires="x14">
            <control shapeId="7229" r:id="rId28" name="Check Box 61">
              <controlPr defaultSize="0" autoFill="0" autoLine="0" autoPict="0">
                <anchor moveWithCells="1">
                  <from>
                    <xdr:col>1</xdr:col>
                    <xdr:colOff>1327150</xdr:colOff>
                    <xdr:row>12</xdr:row>
                    <xdr:rowOff>177800</xdr:rowOff>
                  </from>
                  <to>
                    <xdr:col>2</xdr:col>
                    <xdr:colOff>469900</xdr:colOff>
                    <xdr:row>14</xdr:row>
                    <xdr:rowOff>0</xdr:rowOff>
                  </to>
                </anchor>
              </controlPr>
            </control>
          </mc:Choice>
        </mc:AlternateContent>
        <mc:AlternateContent xmlns:mc="http://schemas.openxmlformats.org/markup-compatibility/2006">
          <mc:Choice Requires="x14">
            <control shapeId="7230" r:id="rId29" name="Check Box 62">
              <controlPr defaultSize="0" autoFill="0" autoLine="0" autoPict="0">
                <anchor moveWithCells="1">
                  <from>
                    <xdr:col>2</xdr:col>
                    <xdr:colOff>495300</xdr:colOff>
                    <xdr:row>12</xdr:row>
                    <xdr:rowOff>177800</xdr:rowOff>
                  </from>
                  <to>
                    <xdr:col>3</xdr:col>
                    <xdr:colOff>114300</xdr:colOff>
                    <xdr:row>14</xdr:row>
                    <xdr:rowOff>0</xdr:rowOff>
                  </to>
                </anchor>
              </controlPr>
            </control>
          </mc:Choice>
        </mc:AlternateContent>
        <mc:AlternateContent xmlns:mc="http://schemas.openxmlformats.org/markup-compatibility/2006">
          <mc:Choice Requires="x14">
            <control shapeId="7231" r:id="rId30" name="Check Box 63">
              <controlPr defaultSize="0" autoFill="0" autoLine="0" autoPict="0">
                <anchor moveWithCells="1">
                  <from>
                    <xdr:col>3</xdr:col>
                    <xdr:colOff>495300</xdr:colOff>
                    <xdr:row>12</xdr:row>
                    <xdr:rowOff>177800</xdr:rowOff>
                  </from>
                  <to>
                    <xdr:col>3</xdr:col>
                    <xdr:colOff>1295400</xdr:colOff>
                    <xdr:row>14</xdr:row>
                    <xdr:rowOff>0</xdr:rowOff>
                  </to>
                </anchor>
              </controlPr>
            </control>
          </mc:Choice>
        </mc:AlternateContent>
        <mc:AlternateContent xmlns:mc="http://schemas.openxmlformats.org/markup-compatibility/2006">
          <mc:Choice Requires="x14">
            <control shapeId="7232" r:id="rId31" name="Check Box 64">
              <controlPr defaultSize="0" autoFill="0" autoLine="0" autoPict="0">
                <anchor moveWithCells="1">
                  <from>
                    <xdr:col>4</xdr:col>
                    <xdr:colOff>139700</xdr:colOff>
                    <xdr:row>12</xdr:row>
                    <xdr:rowOff>177800</xdr:rowOff>
                  </from>
                  <to>
                    <xdr:col>4</xdr:col>
                    <xdr:colOff>952500</xdr:colOff>
                    <xdr:row>14</xdr:row>
                    <xdr:rowOff>0</xdr:rowOff>
                  </to>
                </anchor>
              </controlPr>
            </control>
          </mc:Choice>
        </mc:AlternateContent>
        <mc:AlternateContent xmlns:mc="http://schemas.openxmlformats.org/markup-compatibility/2006">
          <mc:Choice Requires="x14">
            <control shapeId="7233" r:id="rId32" name="Check Box 65">
              <controlPr defaultSize="0" autoFill="0" autoLine="0" autoPict="0">
                <anchor moveWithCells="1">
                  <from>
                    <xdr:col>5</xdr:col>
                    <xdr:colOff>1193800</xdr:colOff>
                    <xdr:row>12</xdr:row>
                    <xdr:rowOff>177800</xdr:rowOff>
                  </from>
                  <to>
                    <xdr:col>6</xdr:col>
                    <xdr:colOff>1003300</xdr:colOff>
                    <xdr:row>14</xdr:row>
                    <xdr:rowOff>0</xdr:rowOff>
                  </to>
                </anchor>
              </controlPr>
            </control>
          </mc:Choice>
        </mc:AlternateContent>
        <mc:AlternateContent xmlns:mc="http://schemas.openxmlformats.org/markup-compatibility/2006">
          <mc:Choice Requires="x14">
            <control shapeId="7234" r:id="rId33" name="Check Box 66">
              <controlPr defaultSize="0" autoFill="0" autoLine="0" autoPict="0">
                <anchor moveWithCells="1">
                  <from>
                    <xdr:col>4</xdr:col>
                    <xdr:colOff>1327150</xdr:colOff>
                    <xdr:row>12</xdr:row>
                    <xdr:rowOff>177800</xdr:rowOff>
                  </from>
                  <to>
                    <xdr:col>5</xdr:col>
                    <xdr:colOff>812800</xdr:colOff>
                    <xdr:row>14</xdr:row>
                    <xdr:rowOff>0</xdr:rowOff>
                  </to>
                </anchor>
              </controlPr>
            </control>
          </mc:Choice>
        </mc:AlternateContent>
        <mc:AlternateContent xmlns:mc="http://schemas.openxmlformats.org/markup-compatibility/2006">
          <mc:Choice Requires="x14">
            <control shapeId="7235" r:id="rId34" name="Check Box 67">
              <controlPr defaultSize="0" autoFill="0" autoLine="0" autoPict="0">
                <anchor moveWithCells="1">
                  <from>
                    <xdr:col>1</xdr:col>
                    <xdr:colOff>31750</xdr:colOff>
                    <xdr:row>17</xdr:row>
                    <xdr:rowOff>0</xdr:rowOff>
                  </from>
                  <to>
                    <xdr:col>1</xdr:col>
                    <xdr:colOff>946150</xdr:colOff>
                    <xdr:row>18</xdr:row>
                    <xdr:rowOff>12700</xdr:rowOff>
                  </to>
                </anchor>
              </controlPr>
            </control>
          </mc:Choice>
        </mc:AlternateContent>
        <mc:AlternateContent xmlns:mc="http://schemas.openxmlformats.org/markup-compatibility/2006">
          <mc:Choice Requires="x14">
            <control shapeId="7236" r:id="rId35" name="Check Box 68">
              <controlPr defaultSize="0" autoFill="0" autoLine="0" autoPict="0">
                <anchor moveWithCells="1">
                  <from>
                    <xdr:col>2</xdr:col>
                    <xdr:colOff>641350</xdr:colOff>
                    <xdr:row>17</xdr:row>
                    <xdr:rowOff>12700</xdr:rowOff>
                  </from>
                  <to>
                    <xdr:col>3</xdr:col>
                    <xdr:colOff>304800</xdr:colOff>
                    <xdr:row>18</xdr:row>
                    <xdr:rowOff>25400</xdr:rowOff>
                  </to>
                </anchor>
              </controlPr>
            </control>
          </mc:Choice>
        </mc:AlternateContent>
        <mc:AlternateContent xmlns:mc="http://schemas.openxmlformats.org/markup-compatibility/2006">
          <mc:Choice Requires="x14">
            <control shapeId="7237" r:id="rId36" name="Check Box 69">
              <controlPr defaultSize="0" autoFill="0" autoLine="0" autoPict="0">
                <anchor moveWithCells="1">
                  <from>
                    <xdr:col>1</xdr:col>
                    <xdr:colOff>1041400</xdr:colOff>
                    <xdr:row>17</xdr:row>
                    <xdr:rowOff>25400</xdr:rowOff>
                  </from>
                  <to>
                    <xdr:col>2</xdr:col>
                    <xdr:colOff>603250</xdr:colOff>
                    <xdr:row>18</xdr:row>
                    <xdr:rowOff>12700</xdr:rowOff>
                  </to>
                </anchor>
              </controlPr>
            </control>
          </mc:Choice>
        </mc:AlternateContent>
        <mc:AlternateContent xmlns:mc="http://schemas.openxmlformats.org/markup-compatibility/2006">
          <mc:Choice Requires="x14">
            <control shapeId="7242" r:id="rId37" name="Check Box 74">
              <controlPr defaultSize="0" autoFill="0" autoLine="0" autoPict="0">
                <anchor moveWithCells="1">
                  <from>
                    <xdr:col>5</xdr:col>
                    <xdr:colOff>1308100</xdr:colOff>
                    <xdr:row>19</xdr:row>
                    <xdr:rowOff>0</xdr:rowOff>
                  </from>
                  <to>
                    <xdr:col>6</xdr:col>
                    <xdr:colOff>850900</xdr:colOff>
                    <xdr:row>20</xdr:row>
                    <xdr:rowOff>12700</xdr:rowOff>
                  </to>
                </anchor>
              </controlPr>
            </control>
          </mc:Choice>
        </mc:AlternateContent>
        <mc:AlternateContent xmlns:mc="http://schemas.openxmlformats.org/markup-compatibility/2006">
          <mc:Choice Requires="x14">
            <control shapeId="7243" r:id="rId38" name="Check Box 75">
              <controlPr defaultSize="0" autoFill="0" autoLine="0" autoPict="0">
                <anchor moveWithCells="1">
                  <from>
                    <xdr:col>7</xdr:col>
                    <xdr:colOff>31750</xdr:colOff>
                    <xdr:row>19</xdr:row>
                    <xdr:rowOff>0</xdr:rowOff>
                  </from>
                  <to>
                    <xdr:col>8</xdr:col>
                    <xdr:colOff>12700</xdr:colOff>
                    <xdr:row>20</xdr:row>
                    <xdr:rowOff>12700</xdr:rowOff>
                  </to>
                </anchor>
              </controlPr>
            </control>
          </mc:Choice>
        </mc:AlternateContent>
        <mc:AlternateContent xmlns:mc="http://schemas.openxmlformats.org/markup-compatibility/2006">
          <mc:Choice Requires="x14">
            <control shapeId="7244" r:id="rId39" name="Check Box 76">
              <controlPr defaultSize="0" autoFill="0" autoLine="0" autoPict="0">
                <anchor moveWithCells="1">
                  <from>
                    <xdr:col>5</xdr:col>
                    <xdr:colOff>203200</xdr:colOff>
                    <xdr:row>18</xdr:row>
                    <xdr:rowOff>184150</xdr:rowOff>
                  </from>
                  <to>
                    <xdr:col>5</xdr:col>
                    <xdr:colOff>1117600</xdr:colOff>
                    <xdr:row>20</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dimension ref="A1:H119"/>
  <sheetViews>
    <sheetView topLeftCell="A83" zoomScale="85" zoomScaleNormal="85" workbookViewId="0">
      <selection activeCell="D80" sqref="D80"/>
    </sheetView>
  </sheetViews>
  <sheetFormatPr defaultColWidth="9.08984375" defaultRowHeight="14.5"/>
  <cols>
    <col min="1" max="1" width="33.08984375" customWidth="1"/>
    <col min="2" max="2" width="24.453125" customWidth="1"/>
    <col min="3" max="3" width="18.90625" customWidth="1"/>
    <col min="4" max="4" width="23.08984375" customWidth="1"/>
    <col min="5" max="5" width="20" customWidth="1"/>
    <col min="6" max="6" width="20.54296875" customWidth="1"/>
    <col min="7" max="7" width="15.08984375" customWidth="1"/>
    <col min="8" max="8" width="13" customWidth="1"/>
  </cols>
  <sheetData>
    <row r="1" spans="1:8" ht="19.399999999999999" customHeight="1" thickBot="1">
      <c r="A1" s="370" t="s">
        <v>0</v>
      </c>
      <c r="B1" s="433"/>
      <c r="C1" s="433"/>
      <c r="D1" s="433"/>
      <c r="E1" s="433"/>
      <c r="F1" s="433"/>
      <c r="G1" s="433"/>
      <c r="H1" s="434"/>
    </row>
    <row r="2" spans="1:8" ht="15" thickBot="1">
      <c r="A2" s="1" t="s">
        <v>1</v>
      </c>
      <c r="B2" s="435" t="s">
        <v>164</v>
      </c>
      <c r="C2" s="436"/>
      <c r="D2" s="436"/>
      <c r="E2" s="2" t="s">
        <v>2</v>
      </c>
      <c r="F2" s="132">
        <v>44440</v>
      </c>
      <c r="G2" s="2" t="s">
        <v>3</v>
      </c>
      <c r="H2" s="133">
        <v>44804</v>
      </c>
    </row>
    <row r="3" spans="1:8">
      <c r="A3" s="3"/>
      <c r="B3" s="4"/>
      <c r="C3" s="4"/>
      <c r="D3" s="4"/>
      <c r="E3" s="5"/>
      <c r="F3" s="5"/>
      <c r="G3" s="5"/>
      <c r="H3" s="6"/>
    </row>
    <row r="4" spans="1:8">
      <c r="A4" s="7" t="s">
        <v>4</v>
      </c>
      <c r="B4" s="134"/>
      <c r="C4" s="134"/>
      <c r="D4" s="134"/>
      <c r="E4" s="374" t="s">
        <v>5</v>
      </c>
      <c r="F4" s="375"/>
      <c r="G4" s="375"/>
      <c r="H4" s="8">
        <v>2021</v>
      </c>
    </row>
    <row r="5" spans="1:8" ht="15" thickBot="1">
      <c r="A5" s="3"/>
      <c r="B5" s="4"/>
      <c r="C5" s="4"/>
      <c r="D5" s="4"/>
      <c r="E5" s="5"/>
      <c r="F5" s="5"/>
      <c r="G5" s="5"/>
      <c r="H5" s="6"/>
    </row>
    <row r="6" spans="1:8" ht="15" thickBot="1">
      <c r="A6" s="376" t="s">
        <v>6</v>
      </c>
      <c r="B6" s="371"/>
      <c r="C6" s="371"/>
      <c r="D6" s="371"/>
      <c r="E6" s="371"/>
      <c r="F6" s="371"/>
      <c r="G6" s="371"/>
      <c r="H6" s="372"/>
    </row>
    <row r="7" spans="1:8">
      <c r="A7" s="9" t="s">
        <v>7</v>
      </c>
      <c r="B7" s="377" t="s">
        <v>165</v>
      </c>
      <c r="C7" s="378"/>
      <c r="D7" s="378"/>
      <c r="E7" s="378"/>
      <c r="F7" s="378"/>
      <c r="G7" s="10" t="s">
        <v>97</v>
      </c>
      <c r="H7" s="135" t="s">
        <v>160</v>
      </c>
    </row>
    <row r="8" spans="1:8">
      <c r="A8" s="11"/>
      <c r="B8" s="12"/>
      <c r="C8" s="12"/>
      <c r="D8" s="12"/>
      <c r="E8" s="12"/>
      <c r="F8" s="13"/>
      <c r="G8" s="12"/>
      <c r="H8" s="14"/>
    </row>
    <row r="9" spans="1:8">
      <c r="A9" s="15" t="s">
        <v>9</v>
      </c>
      <c r="B9" s="16" t="s">
        <v>10</v>
      </c>
      <c r="C9" s="17"/>
      <c r="D9" s="17"/>
      <c r="E9" s="17" t="s">
        <v>11</v>
      </c>
      <c r="F9" s="17" t="s">
        <v>12</v>
      </c>
      <c r="G9" s="18"/>
      <c r="H9" s="19" t="s">
        <v>13</v>
      </c>
    </row>
    <row r="10" spans="1:8">
      <c r="A10" s="20"/>
      <c r="B10" s="136" t="s">
        <v>166</v>
      </c>
      <c r="C10" s="136"/>
      <c r="D10" s="136"/>
      <c r="E10" s="21" t="s">
        <v>139</v>
      </c>
      <c r="F10" s="136">
        <v>89</v>
      </c>
      <c r="G10" s="22"/>
      <c r="H10" s="137" t="s">
        <v>167</v>
      </c>
    </row>
    <row r="11" spans="1:8">
      <c r="A11" s="20"/>
      <c r="B11" s="22"/>
      <c r="C11" s="22"/>
      <c r="D11" s="22"/>
      <c r="E11" s="22"/>
      <c r="F11" s="22"/>
      <c r="G11" s="22"/>
      <c r="H11" s="6"/>
    </row>
    <row r="12" spans="1:8">
      <c r="A12" s="23" t="s">
        <v>14</v>
      </c>
      <c r="B12" s="118">
        <v>1100</v>
      </c>
      <c r="C12" s="28" t="s">
        <v>98</v>
      </c>
      <c r="D12" s="22"/>
      <c r="E12" s="22"/>
      <c r="F12" s="22"/>
      <c r="G12" s="25" t="s">
        <v>16</v>
      </c>
      <c r="H12" s="26">
        <v>0.3</v>
      </c>
    </row>
    <row r="13" spans="1:8">
      <c r="A13" s="23"/>
      <c r="B13" s="27"/>
      <c r="C13" s="28"/>
      <c r="D13" s="22"/>
      <c r="E13" s="22"/>
      <c r="F13" s="22"/>
      <c r="G13" s="29"/>
      <c r="H13" s="30"/>
    </row>
    <row r="14" spans="1:8">
      <c r="A14" s="31" t="s">
        <v>17</v>
      </c>
      <c r="B14" s="32"/>
      <c r="C14" s="32"/>
      <c r="D14" s="32"/>
      <c r="E14" s="32"/>
      <c r="F14" s="32"/>
      <c r="G14" s="33"/>
      <c r="H14" s="34"/>
    </row>
    <row r="15" spans="1:8">
      <c r="A15" s="35"/>
      <c r="B15" s="22"/>
      <c r="C15" s="22"/>
      <c r="D15" s="22"/>
      <c r="E15" s="22"/>
      <c r="F15" s="22"/>
      <c r="G15" s="22"/>
      <c r="H15" s="30"/>
    </row>
    <row r="16" spans="1:8">
      <c r="A16" s="23" t="s">
        <v>18</v>
      </c>
      <c r="B16" s="138">
        <v>1</v>
      </c>
      <c r="C16" s="5"/>
      <c r="D16" s="36" t="s">
        <v>19</v>
      </c>
      <c r="E16" s="138">
        <v>0</v>
      </c>
      <c r="F16" s="37"/>
      <c r="G16" s="5"/>
      <c r="H16" s="6"/>
    </row>
    <row r="17" spans="1:8">
      <c r="A17" s="23"/>
      <c r="B17" s="5"/>
      <c r="C17" s="5"/>
      <c r="D17" s="29"/>
      <c r="E17" s="37"/>
      <c r="F17" s="37"/>
      <c r="G17" s="5"/>
      <c r="H17" s="6"/>
    </row>
    <row r="18" spans="1:8">
      <c r="A18" s="23" t="s">
        <v>21</v>
      </c>
      <c r="B18" s="38"/>
      <c r="C18" s="38"/>
      <c r="D18" s="29"/>
      <c r="E18" s="39" t="s">
        <v>22</v>
      </c>
      <c r="F18" s="139"/>
      <c r="G18" s="139"/>
      <c r="H18" s="6"/>
    </row>
    <row r="19" spans="1:8">
      <c r="A19" s="31"/>
      <c r="B19" s="40"/>
      <c r="C19" s="40"/>
      <c r="D19" s="40"/>
      <c r="E19" s="40"/>
      <c r="F19" s="40"/>
      <c r="G19" s="41"/>
      <c r="H19" s="42"/>
    </row>
    <row r="20" spans="1:8">
      <c r="A20" s="31" t="s">
        <v>23</v>
      </c>
      <c r="B20" s="38"/>
      <c r="C20" s="38"/>
      <c r="D20" s="38"/>
      <c r="E20" s="43" t="s">
        <v>24</v>
      </c>
      <c r="F20" s="181"/>
      <c r="G20" s="44"/>
      <c r="H20" s="45"/>
    </row>
    <row r="21" spans="1:8">
      <c r="A21" s="31"/>
      <c r="B21" s="40"/>
      <c r="C21" s="46"/>
      <c r="D21" s="40"/>
      <c r="E21" s="40"/>
      <c r="F21" s="40"/>
      <c r="G21" s="41"/>
      <c r="H21" s="42"/>
    </row>
    <row r="22" spans="1:8">
      <c r="A22" s="31" t="s">
        <v>25</v>
      </c>
      <c r="B22" s="140"/>
      <c r="C22" s="140"/>
      <c r="D22" s="140"/>
      <c r="E22" s="140"/>
      <c r="F22" s="140"/>
      <c r="G22" s="25" t="s">
        <v>26</v>
      </c>
      <c r="H22" s="141"/>
    </row>
    <row r="23" spans="1:8">
      <c r="A23" s="48" t="s">
        <v>27</v>
      </c>
      <c r="B23" s="142">
        <v>25</v>
      </c>
      <c r="C23" s="142">
        <v>0</v>
      </c>
      <c r="D23" s="142">
        <v>0</v>
      </c>
      <c r="E23" s="142">
        <v>0</v>
      </c>
      <c r="F23" s="142">
        <v>0</v>
      </c>
      <c r="G23" s="49"/>
      <c r="H23" s="143">
        <v>0</v>
      </c>
    </row>
    <row r="24" spans="1:8">
      <c r="A24" s="48"/>
      <c r="B24" s="50"/>
      <c r="C24" s="50"/>
      <c r="D24" s="50"/>
      <c r="E24" s="50"/>
      <c r="F24" s="50"/>
      <c r="G24" s="50"/>
      <c r="H24" s="6"/>
    </row>
    <row r="25" spans="1:8">
      <c r="A25" s="51" t="s">
        <v>28</v>
      </c>
      <c r="B25" s="52"/>
      <c r="C25" s="52"/>
      <c r="D25" s="52"/>
      <c r="E25" s="52"/>
      <c r="F25" s="52"/>
      <c r="G25" s="52"/>
      <c r="H25" s="6"/>
    </row>
    <row r="26" spans="1:8">
      <c r="A26" s="23" t="s">
        <v>29</v>
      </c>
      <c r="B26" s="144">
        <v>0</v>
      </c>
      <c r="C26" s="54" t="s">
        <v>30</v>
      </c>
      <c r="D26" s="52"/>
      <c r="E26" s="52"/>
      <c r="F26" s="52"/>
      <c r="G26" s="52"/>
      <c r="H26" s="6"/>
    </row>
    <row r="27" spans="1:8" ht="14.25" customHeight="1">
      <c r="A27" s="369" t="s">
        <v>31</v>
      </c>
      <c r="B27" s="53"/>
      <c r="C27" s="54"/>
      <c r="D27" s="52"/>
      <c r="E27" s="52"/>
      <c r="F27" s="52"/>
      <c r="G27" s="52"/>
      <c r="H27" s="6"/>
    </row>
    <row r="28" spans="1:8">
      <c r="A28" s="369"/>
      <c r="B28" s="144" t="s">
        <v>163</v>
      </c>
      <c r="C28" s="54"/>
      <c r="D28" s="52"/>
      <c r="E28" s="52"/>
      <c r="F28" s="52"/>
      <c r="G28" s="52"/>
      <c r="H28" s="6"/>
    </row>
    <row r="29" spans="1:8" ht="15" thickBot="1">
      <c r="A29" s="55"/>
      <c r="B29" s="56"/>
      <c r="C29" s="57"/>
      <c r="D29" s="56"/>
      <c r="E29" s="56"/>
      <c r="F29" s="56"/>
      <c r="G29" s="56"/>
      <c r="H29" s="58"/>
    </row>
    <row r="30" spans="1:8" ht="15" thickBot="1">
      <c r="A30" s="376" t="s">
        <v>32</v>
      </c>
      <c r="B30" s="379"/>
      <c r="C30" s="371"/>
      <c r="D30" s="371"/>
      <c r="E30" s="371"/>
      <c r="F30" s="371"/>
      <c r="G30" s="371"/>
      <c r="H30" s="372"/>
    </row>
    <row r="31" spans="1:8">
      <c r="A31" s="59"/>
      <c r="B31" s="60"/>
      <c r="C31" s="60"/>
      <c r="D31" s="60"/>
      <c r="E31" s="60"/>
      <c r="F31" s="60"/>
      <c r="G31" s="60"/>
      <c r="H31" s="61"/>
    </row>
    <row r="32" spans="1:8">
      <c r="A32" s="62" t="s">
        <v>33</v>
      </c>
      <c r="B32" s="63"/>
      <c r="C32" s="119">
        <v>1100</v>
      </c>
      <c r="D32" s="5"/>
      <c r="E32" s="52"/>
      <c r="F32" s="52"/>
      <c r="G32" s="52"/>
      <c r="H32" s="6"/>
    </row>
    <row r="33" spans="1:8">
      <c r="A33" s="62" t="s">
        <v>34</v>
      </c>
      <c r="B33" s="64" t="s">
        <v>35</v>
      </c>
      <c r="C33" s="120">
        <v>25</v>
      </c>
      <c r="D33" s="28" t="s">
        <v>36</v>
      </c>
      <c r="E33" s="65"/>
      <c r="F33" s="65"/>
      <c r="G33" s="5"/>
      <c r="H33" s="6"/>
    </row>
    <row r="34" spans="1:8">
      <c r="A34" s="62" t="s">
        <v>37</v>
      </c>
      <c r="B34" s="66" t="s">
        <v>35</v>
      </c>
      <c r="C34" s="121">
        <v>0</v>
      </c>
      <c r="D34" s="28" t="s">
        <v>38</v>
      </c>
      <c r="E34" s="65"/>
      <c r="F34" s="65"/>
      <c r="G34" s="5"/>
      <c r="H34" s="6"/>
    </row>
    <row r="35" spans="1:8">
      <c r="A35" s="31" t="s">
        <v>39</v>
      </c>
      <c r="B35" s="163" t="s">
        <v>40</v>
      </c>
      <c r="C35" s="122">
        <v>1075</v>
      </c>
      <c r="D35" s="65"/>
      <c r="E35" s="65"/>
      <c r="F35" s="65"/>
      <c r="G35" s="5"/>
      <c r="H35" s="6"/>
    </row>
    <row r="36" spans="1:8" ht="15" thickBot="1">
      <c r="A36" s="62"/>
      <c r="B36" s="63"/>
      <c r="C36" s="67"/>
      <c r="D36" s="65"/>
      <c r="E36" s="65"/>
      <c r="F36" s="65"/>
      <c r="G36" s="5"/>
      <c r="H36" s="6"/>
    </row>
    <row r="37" spans="1:8">
      <c r="A37" s="380" t="s">
        <v>580</v>
      </c>
      <c r="B37" s="379"/>
      <c r="C37" s="379"/>
      <c r="D37" s="379"/>
      <c r="E37" s="379"/>
      <c r="F37" s="379"/>
      <c r="G37" s="379"/>
      <c r="H37" s="381"/>
    </row>
    <row r="38" spans="1:8" ht="67.5" customHeight="1">
      <c r="A38" s="68"/>
      <c r="B38" s="382" t="s">
        <v>42</v>
      </c>
      <c r="C38" s="383"/>
      <c r="D38" s="159" t="s">
        <v>43</v>
      </c>
      <c r="E38" s="160" t="s">
        <v>44</v>
      </c>
      <c r="F38" s="69" t="s">
        <v>577</v>
      </c>
      <c r="G38" s="384" t="s">
        <v>45</v>
      </c>
      <c r="H38" s="385"/>
    </row>
    <row r="39" spans="1:8">
      <c r="A39" s="70">
        <v>1</v>
      </c>
      <c r="B39" s="429" t="s">
        <v>165</v>
      </c>
      <c r="C39" s="430"/>
      <c r="D39" s="145">
        <v>0</v>
      </c>
      <c r="E39" s="145">
        <v>950</v>
      </c>
      <c r="F39" s="157" t="s">
        <v>168</v>
      </c>
      <c r="G39" s="388">
        <v>950</v>
      </c>
      <c r="H39" s="389"/>
    </row>
    <row r="40" spans="1:8">
      <c r="A40" s="70">
        <v>2</v>
      </c>
      <c r="B40" s="429"/>
      <c r="C40" s="430"/>
      <c r="D40" s="145">
        <v>0</v>
      </c>
      <c r="E40" s="145">
        <v>0</v>
      </c>
      <c r="F40" s="157" t="s">
        <v>61</v>
      </c>
      <c r="G40" s="388">
        <v>0</v>
      </c>
      <c r="H40" s="389"/>
    </row>
    <row r="41" spans="1:8">
      <c r="A41" s="70">
        <v>3</v>
      </c>
      <c r="B41" s="429"/>
      <c r="C41" s="430"/>
      <c r="D41" s="145">
        <v>0</v>
      </c>
      <c r="E41" s="145">
        <v>0</v>
      </c>
      <c r="F41" s="157" t="s">
        <v>61</v>
      </c>
      <c r="G41" s="388">
        <v>0</v>
      </c>
      <c r="H41" s="389"/>
    </row>
    <row r="42" spans="1:8">
      <c r="A42" s="70">
        <v>4</v>
      </c>
      <c r="B42" s="429"/>
      <c r="C42" s="430"/>
      <c r="D42" s="145">
        <v>0</v>
      </c>
      <c r="E42" s="145">
        <v>0</v>
      </c>
      <c r="F42" s="157" t="s">
        <v>61</v>
      </c>
      <c r="G42" s="388">
        <v>0</v>
      </c>
      <c r="H42" s="389"/>
    </row>
    <row r="43" spans="1:8">
      <c r="A43" s="70">
        <v>5</v>
      </c>
      <c r="B43" s="429"/>
      <c r="C43" s="430"/>
      <c r="D43" s="145">
        <v>0</v>
      </c>
      <c r="E43" s="145">
        <v>0</v>
      </c>
      <c r="F43" s="157" t="s">
        <v>61</v>
      </c>
      <c r="G43" s="388">
        <v>0</v>
      </c>
      <c r="H43" s="389"/>
    </row>
    <row r="44" spans="1:8">
      <c r="A44" s="70">
        <v>6</v>
      </c>
      <c r="B44" s="429"/>
      <c r="C44" s="430"/>
      <c r="D44" s="145">
        <v>0</v>
      </c>
      <c r="E44" s="145">
        <v>0</v>
      </c>
      <c r="F44" s="157" t="s">
        <v>61</v>
      </c>
      <c r="G44" s="388">
        <v>0</v>
      </c>
      <c r="H44" s="389"/>
    </row>
    <row r="45" spans="1:8">
      <c r="A45" s="70">
        <v>7</v>
      </c>
      <c r="B45" s="429"/>
      <c r="C45" s="430"/>
      <c r="D45" s="145">
        <v>0</v>
      </c>
      <c r="E45" s="145">
        <v>0</v>
      </c>
      <c r="F45" s="157" t="s">
        <v>61</v>
      </c>
      <c r="G45" s="388">
        <v>0</v>
      </c>
      <c r="H45" s="389"/>
    </row>
    <row r="46" spans="1:8">
      <c r="A46" s="70">
        <v>8</v>
      </c>
      <c r="B46" s="431"/>
      <c r="C46" s="432"/>
      <c r="D46" s="146">
        <v>0</v>
      </c>
      <c r="E46" s="146">
        <v>0</v>
      </c>
      <c r="F46" s="157" t="s">
        <v>61</v>
      </c>
      <c r="G46" s="388">
        <v>0</v>
      </c>
      <c r="H46" s="389"/>
    </row>
    <row r="47" spans="1:8">
      <c r="A47" s="71"/>
      <c r="B47" s="422" t="s">
        <v>581</v>
      </c>
      <c r="C47" s="422"/>
      <c r="D47" s="422"/>
      <c r="E47" s="422"/>
      <c r="F47" s="422"/>
      <c r="G47" s="36" t="s">
        <v>47</v>
      </c>
      <c r="H47" s="125">
        <v>0</v>
      </c>
    </row>
    <row r="48" spans="1:8">
      <c r="A48" s="73"/>
      <c r="B48" s="36"/>
      <c r="C48" s="36"/>
      <c r="D48" s="36"/>
      <c r="E48" s="36"/>
      <c r="F48" s="36" t="s">
        <v>582</v>
      </c>
      <c r="G48" s="36" t="s">
        <v>48</v>
      </c>
      <c r="H48" s="125">
        <v>950</v>
      </c>
    </row>
    <row r="49" spans="1:8">
      <c r="A49" s="73"/>
      <c r="B49" s="36"/>
      <c r="C49" s="36"/>
      <c r="D49" s="36"/>
      <c r="E49" s="36"/>
      <c r="F49" s="36"/>
      <c r="G49" s="36"/>
      <c r="H49" s="74"/>
    </row>
    <row r="50" spans="1:8" ht="27.65" customHeight="1">
      <c r="A50" s="396" t="s">
        <v>572</v>
      </c>
      <c r="B50" s="397"/>
      <c r="C50" s="397"/>
      <c r="D50" s="123">
        <v>950</v>
      </c>
      <c r="E50" s="5" t="s">
        <v>574</v>
      </c>
      <c r="F50" s="5"/>
      <c r="G50" s="5"/>
      <c r="H50" s="6"/>
    </row>
    <row r="51" spans="1:8">
      <c r="A51" s="62" t="s">
        <v>16</v>
      </c>
      <c r="B51" s="5"/>
      <c r="C51" s="75"/>
      <c r="D51" s="76">
        <v>0.3</v>
      </c>
      <c r="E51" s="5" t="s">
        <v>99</v>
      </c>
      <c r="F51" s="5"/>
      <c r="G51" s="5"/>
      <c r="H51" s="6"/>
    </row>
    <row r="52" spans="1:8">
      <c r="A52" s="35" t="s">
        <v>50</v>
      </c>
      <c r="B52" s="5"/>
      <c r="C52" s="36" t="s">
        <v>51</v>
      </c>
      <c r="D52" s="124">
        <v>285</v>
      </c>
      <c r="E52" s="5"/>
      <c r="F52" s="5"/>
      <c r="G52" s="5"/>
      <c r="H52" s="6"/>
    </row>
    <row r="53" spans="1:8" ht="15" thickBot="1">
      <c r="A53" s="77"/>
      <c r="B53" s="78"/>
      <c r="C53" s="78"/>
      <c r="D53" s="57"/>
      <c r="E53" s="57"/>
      <c r="F53" s="57"/>
      <c r="G53" s="57"/>
      <c r="H53" s="58"/>
    </row>
    <row r="54" spans="1:8" ht="32.9" customHeight="1">
      <c r="A54" s="398" t="s">
        <v>578</v>
      </c>
      <c r="B54" s="399"/>
      <c r="C54" s="399"/>
      <c r="D54" s="399"/>
      <c r="E54" s="399"/>
      <c r="F54" s="399"/>
      <c r="G54" s="79"/>
      <c r="H54" s="161"/>
    </row>
    <row r="55" spans="1:8" ht="25.5" customHeight="1">
      <c r="A55" s="80"/>
      <c r="B55" s="382" t="s">
        <v>42</v>
      </c>
      <c r="C55" s="383"/>
      <c r="D55" s="69" t="s">
        <v>52</v>
      </c>
      <c r="E55" s="390" t="s">
        <v>53</v>
      </c>
      <c r="F55" s="391"/>
      <c r="G55" s="5"/>
      <c r="H55" s="6"/>
    </row>
    <row r="56" spans="1:8">
      <c r="A56" s="70">
        <v>1</v>
      </c>
      <c r="B56" s="400" t="s">
        <v>165</v>
      </c>
      <c r="C56" s="401"/>
      <c r="D56" s="147">
        <v>1</v>
      </c>
      <c r="E56" s="427">
        <v>390</v>
      </c>
      <c r="F56" s="428"/>
      <c r="G56" s="5"/>
      <c r="H56" s="6"/>
    </row>
    <row r="57" spans="1:8">
      <c r="A57" s="70">
        <v>2</v>
      </c>
      <c r="B57" s="400" t="s">
        <v>61</v>
      </c>
      <c r="C57" s="401"/>
      <c r="D57" s="147"/>
      <c r="E57" s="427">
        <v>0</v>
      </c>
      <c r="F57" s="428"/>
      <c r="G57" s="5"/>
      <c r="H57" s="6"/>
    </row>
    <row r="58" spans="1:8">
      <c r="A58" s="70">
        <v>3</v>
      </c>
      <c r="B58" s="400" t="s">
        <v>61</v>
      </c>
      <c r="C58" s="401"/>
      <c r="D58" s="147"/>
      <c r="E58" s="427">
        <v>0</v>
      </c>
      <c r="F58" s="428"/>
      <c r="G58" s="5"/>
      <c r="H58" s="6"/>
    </row>
    <row r="59" spans="1:8">
      <c r="A59" s="70">
        <v>4</v>
      </c>
      <c r="B59" s="400" t="s">
        <v>61</v>
      </c>
      <c r="C59" s="401"/>
      <c r="D59" s="147"/>
      <c r="E59" s="427">
        <v>0</v>
      </c>
      <c r="F59" s="428"/>
      <c r="G59" s="5"/>
      <c r="H59" s="6"/>
    </row>
    <row r="60" spans="1:8">
      <c r="A60" s="70">
        <v>5</v>
      </c>
      <c r="B60" s="400" t="s">
        <v>61</v>
      </c>
      <c r="C60" s="401"/>
      <c r="D60" s="147"/>
      <c r="E60" s="427">
        <v>0</v>
      </c>
      <c r="F60" s="428"/>
      <c r="G60" s="5"/>
      <c r="H60" s="6"/>
    </row>
    <row r="61" spans="1:8">
      <c r="A61" s="70">
        <v>6</v>
      </c>
      <c r="B61" s="400" t="s">
        <v>61</v>
      </c>
      <c r="C61" s="401"/>
      <c r="D61" s="147"/>
      <c r="E61" s="427">
        <v>0</v>
      </c>
      <c r="F61" s="428"/>
      <c r="G61" s="5"/>
      <c r="H61" s="6"/>
    </row>
    <row r="62" spans="1:8">
      <c r="A62" s="70">
        <v>7</v>
      </c>
      <c r="B62" s="400" t="s">
        <v>61</v>
      </c>
      <c r="C62" s="401"/>
      <c r="D62" s="147"/>
      <c r="E62" s="427">
        <v>0</v>
      </c>
      <c r="F62" s="428"/>
      <c r="G62" s="5"/>
      <c r="H62" s="6"/>
    </row>
    <row r="63" spans="1:8">
      <c r="A63" s="71">
        <v>8</v>
      </c>
      <c r="B63" s="400" t="s">
        <v>61</v>
      </c>
      <c r="C63" s="401"/>
      <c r="D63" s="148"/>
      <c r="E63" s="425">
        <v>0</v>
      </c>
      <c r="F63" s="426"/>
      <c r="G63" s="5"/>
      <c r="H63" s="6"/>
    </row>
    <row r="64" spans="1:8">
      <c r="A64" s="73"/>
      <c r="B64" s="39"/>
      <c r="C64" s="39"/>
      <c r="D64" s="36" t="s">
        <v>54</v>
      </c>
      <c r="E64" s="36" t="s">
        <v>55</v>
      </c>
      <c r="F64" s="126">
        <v>390</v>
      </c>
      <c r="G64" s="5"/>
      <c r="H64" s="6"/>
    </row>
    <row r="65" spans="1:8">
      <c r="A65" s="73"/>
      <c r="B65" s="36"/>
      <c r="C65" s="36"/>
      <c r="D65" s="36"/>
      <c r="E65" s="5"/>
      <c r="F65" s="36"/>
      <c r="G65" s="5"/>
      <c r="H65" s="6"/>
    </row>
    <row r="66" spans="1:8" ht="14.25" customHeight="1">
      <c r="A66" s="406" t="s">
        <v>56</v>
      </c>
      <c r="B66" s="407"/>
      <c r="C66" s="149"/>
      <c r="D66" s="149"/>
      <c r="E66" s="134"/>
      <c r="F66" s="149"/>
      <c r="G66" s="150"/>
      <c r="H66" s="6"/>
    </row>
    <row r="67" spans="1:8" ht="24" customHeight="1">
      <c r="A67" s="406"/>
      <c r="B67" s="407"/>
      <c r="C67" s="149"/>
      <c r="D67" s="149"/>
      <c r="E67" s="134"/>
      <c r="F67" s="149"/>
      <c r="G67" s="134"/>
      <c r="H67" s="6"/>
    </row>
    <row r="68" spans="1:8">
      <c r="A68" s="408" t="s">
        <v>61</v>
      </c>
      <c r="B68" s="409"/>
      <c r="C68" s="36"/>
      <c r="D68" s="36"/>
      <c r="E68" s="5"/>
      <c r="F68" s="36"/>
      <c r="G68" s="5"/>
      <c r="H68" s="6"/>
    </row>
    <row r="69" spans="1:8">
      <c r="A69" s="35"/>
      <c r="B69" s="81" t="s">
        <v>57</v>
      </c>
      <c r="C69" s="36" t="s">
        <v>55</v>
      </c>
      <c r="D69" s="164">
        <v>390</v>
      </c>
      <c r="E69" s="5"/>
      <c r="F69" s="81"/>
      <c r="G69" s="36"/>
      <c r="H69" s="72"/>
    </row>
    <row r="70" spans="1:8" ht="14.15" customHeight="1">
      <c r="A70" s="35"/>
      <c r="B70" s="81" t="s">
        <v>58</v>
      </c>
      <c r="C70" s="82" t="s">
        <v>59</v>
      </c>
      <c r="D70" s="164">
        <v>92.23</v>
      </c>
      <c r="E70" s="52"/>
      <c r="F70" s="81"/>
      <c r="G70" s="82"/>
      <c r="H70" s="83"/>
    </row>
    <row r="71" spans="1:8">
      <c r="A71" s="35"/>
      <c r="B71" s="81"/>
      <c r="C71" s="82"/>
      <c r="D71" s="84"/>
      <c r="E71" s="85"/>
      <c r="F71" s="5"/>
      <c r="G71" s="5"/>
      <c r="H71" s="6"/>
    </row>
    <row r="72" spans="1:8">
      <c r="A72" s="86" t="s">
        <v>60</v>
      </c>
      <c r="B72" s="151"/>
      <c r="C72" s="82" t="s">
        <v>59</v>
      </c>
      <c r="D72" s="152">
        <v>0</v>
      </c>
      <c r="E72" s="41" t="s">
        <v>61</v>
      </c>
      <c r="F72" s="81"/>
      <c r="G72" s="82"/>
      <c r="H72" s="83"/>
    </row>
    <row r="73" spans="1:8">
      <c r="A73" s="35"/>
      <c r="B73" s="36" t="s">
        <v>62</v>
      </c>
      <c r="C73" s="36" t="s">
        <v>63</v>
      </c>
      <c r="D73" s="127">
        <v>297.77</v>
      </c>
      <c r="E73" s="5"/>
      <c r="F73" s="5"/>
      <c r="G73" s="36"/>
      <c r="H73" s="72"/>
    </row>
    <row r="74" spans="1:8">
      <c r="A74" s="35"/>
      <c r="B74" s="36"/>
      <c r="C74" s="36"/>
      <c r="D74" s="87"/>
      <c r="E74" s="5"/>
      <c r="F74" s="5"/>
      <c r="G74" s="36"/>
      <c r="H74" s="72"/>
    </row>
    <row r="75" spans="1:8">
      <c r="A75" s="165"/>
      <c r="B75" s="166"/>
      <c r="C75" s="166"/>
      <c r="D75" s="87"/>
      <c r="E75" s="5"/>
      <c r="F75" s="5"/>
      <c r="G75" s="36"/>
      <c r="H75" s="72"/>
    </row>
    <row r="76" spans="1:8" ht="15" thickBot="1">
      <c r="A76" s="55"/>
      <c r="B76" s="88"/>
      <c r="C76" s="89"/>
      <c r="D76" s="90"/>
      <c r="E76" s="57"/>
      <c r="F76" s="57"/>
      <c r="G76" s="89"/>
      <c r="H76" s="58"/>
    </row>
    <row r="77" spans="1:8" ht="15" thickBot="1">
      <c r="A77" s="410" t="s">
        <v>64</v>
      </c>
      <c r="B77" s="411"/>
      <c r="C77" s="411"/>
      <c r="D77" s="411"/>
      <c r="E77" s="411"/>
      <c r="F77" s="411"/>
      <c r="G77" s="411"/>
      <c r="H77" s="412"/>
    </row>
    <row r="78" spans="1:8">
      <c r="A78" s="35"/>
      <c r="B78" s="47"/>
      <c r="C78" s="25"/>
      <c r="D78" s="91"/>
      <c r="E78" s="43"/>
      <c r="F78" s="43"/>
      <c r="G78" s="43"/>
      <c r="H78" s="92"/>
    </row>
    <row r="79" spans="1:8">
      <c r="A79" s="23" t="s">
        <v>65</v>
      </c>
      <c r="B79" s="47"/>
      <c r="C79" s="25"/>
      <c r="D79" s="128">
        <v>297.77</v>
      </c>
      <c r="E79" s="423" t="s">
        <v>576</v>
      </c>
      <c r="F79" s="423"/>
      <c r="G79" s="423"/>
      <c r="H79" s="424"/>
    </row>
    <row r="80" spans="1:8">
      <c r="A80" s="31"/>
      <c r="B80" s="41"/>
      <c r="C80" s="41"/>
      <c r="D80" s="93"/>
      <c r="E80" s="423"/>
      <c r="F80" s="423"/>
      <c r="G80" s="423"/>
      <c r="H80" s="424"/>
    </row>
    <row r="81" spans="1:8" ht="14.25" customHeight="1">
      <c r="A81" s="369" t="s">
        <v>66</v>
      </c>
      <c r="B81" s="81" t="s">
        <v>67</v>
      </c>
      <c r="C81" s="82" t="s">
        <v>59</v>
      </c>
      <c r="D81" s="170">
        <v>0</v>
      </c>
      <c r="E81" s="85"/>
      <c r="F81" s="5"/>
      <c r="G81" s="5"/>
      <c r="H81" s="6"/>
    </row>
    <row r="82" spans="1:8">
      <c r="A82" s="369"/>
      <c r="B82" s="81" t="s">
        <v>68</v>
      </c>
      <c r="C82" s="82" t="s">
        <v>59</v>
      </c>
      <c r="D82" s="170">
        <v>0</v>
      </c>
      <c r="E82" s="85"/>
      <c r="F82" s="5"/>
      <c r="G82" s="5"/>
      <c r="H82" s="6"/>
    </row>
    <row r="83" spans="1:8">
      <c r="A83" s="35"/>
      <c r="B83" s="81"/>
      <c r="C83" s="82"/>
      <c r="D83" s="94"/>
      <c r="E83" s="85"/>
      <c r="F83" s="5"/>
      <c r="G83" s="5"/>
      <c r="H83" s="6"/>
    </row>
    <row r="84" spans="1:8">
      <c r="A84" s="35"/>
      <c r="B84" s="81" t="s">
        <v>69</v>
      </c>
      <c r="C84" s="82" t="s">
        <v>70</v>
      </c>
      <c r="D84" s="170">
        <v>0</v>
      </c>
      <c r="E84" s="85"/>
      <c r="F84" s="5"/>
      <c r="G84" s="5"/>
      <c r="H84" s="6"/>
    </row>
    <row r="85" spans="1:8">
      <c r="A85" s="23" t="s">
        <v>71</v>
      </c>
      <c r="B85" s="5"/>
      <c r="C85" s="36" t="s">
        <v>72</v>
      </c>
      <c r="D85" s="170">
        <v>297.77</v>
      </c>
      <c r="E85" s="5"/>
      <c r="F85" s="95"/>
      <c r="G85" s="5"/>
      <c r="H85" s="6"/>
    </row>
    <row r="86" spans="1:8" ht="15" thickBot="1">
      <c r="A86" s="23"/>
      <c r="B86" s="5"/>
      <c r="C86" s="36"/>
      <c r="D86" s="169"/>
      <c r="E86" s="5"/>
      <c r="F86" s="95"/>
      <c r="G86" s="5"/>
      <c r="H86" s="6"/>
    </row>
    <row r="87" spans="1:8" ht="15" thickBot="1">
      <c r="A87" s="376" t="s">
        <v>73</v>
      </c>
      <c r="B87" s="371"/>
      <c r="C87" s="371"/>
      <c r="D87" s="371"/>
      <c r="E87" s="371"/>
      <c r="F87" s="371"/>
      <c r="G87" s="371"/>
      <c r="H87" s="372"/>
    </row>
    <row r="88" spans="1:8">
      <c r="A88" s="23"/>
      <c r="B88" s="5"/>
      <c r="C88" s="36"/>
      <c r="D88" s="169"/>
      <c r="E88" s="5"/>
      <c r="F88" s="95"/>
      <c r="G88" s="5"/>
      <c r="H88" s="6"/>
    </row>
    <row r="89" spans="1:8">
      <c r="A89" s="23" t="s">
        <v>33</v>
      </c>
      <c r="B89" s="5"/>
      <c r="C89" s="36"/>
      <c r="D89" s="170">
        <v>1100</v>
      </c>
      <c r="E89" s="5"/>
      <c r="F89" s="95"/>
      <c r="G89" s="5"/>
      <c r="H89" s="6"/>
    </row>
    <row r="90" spans="1:8">
      <c r="A90" s="23"/>
      <c r="B90" s="5"/>
      <c r="C90" s="54"/>
      <c r="D90" s="96"/>
      <c r="E90" s="5"/>
      <c r="F90" s="95"/>
      <c r="G90" s="5"/>
      <c r="H90" s="6"/>
    </row>
    <row r="91" spans="1:8">
      <c r="A91" s="39" t="s">
        <v>34</v>
      </c>
      <c r="B91" s="81" t="s">
        <v>67</v>
      </c>
      <c r="C91" s="82" t="s">
        <v>59</v>
      </c>
      <c r="D91" s="170">
        <v>44</v>
      </c>
      <c r="E91" s="5"/>
      <c r="F91" s="95"/>
      <c r="G91" s="5"/>
      <c r="H91" s="6"/>
    </row>
    <row r="92" spans="1:8">
      <c r="A92" s="62"/>
      <c r="B92" s="81" t="s">
        <v>68</v>
      </c>
      <c r="C92" s="82" t="s">
        <v>59</v>
      </c>
      <c r="D92" s="170">
        <v>12</v>
      </c>
      <c r="E92" s="5"/>
      <c r="F92" s="95"/>
      <c r="G92" s="5"/>
      <c r="H92" s="6"/>
    </row>
    <row r="93" spans="1:8">
      <c r="A93" s="62"/>
      <c r="B93" s="81"/>
      <c r="C93" s="82"/>
      <c r="D93" s="169"/>
      <c r="E93" s="5"/>
      <c r="F93" s="95"/>
      <c r="G93" s="5"/>
      <c r="H93" s="6"/>
    </row>
    <row r="94" spans="1:8">
      <c r="A94" s="23"/>
      <c r="B94" s="81" t="s">
        <v>69</v>
      </c>
      <c r="C94" s="82" t="s">
        <v>59</v>
      </c>
      <c r="D94" s="170">
        <v>0</v>
      </c>
      <c r="E94" s="5"/>
      <c r="F94" s="95"/>
      <c r="G94" s="5"/>
      <c r="H94" s="6"/>
    </row>
    <row r="95" spans="1:8">
      <c r="A95" s="23"/>
      <c r="B95" s="81"/>
      <c r="C95" s="82"/>
      <c r="D95" s="169"/>
      <c r="E95" s="417" t="s">
        <v>61</v>
      </c>
      <c r="F95" s="417"/>
      <c r="G95" s="417"/>
      <c r="H95" s="418"/>
    </row>
    <row r="96" spans="1:8">
      <c r="A96" s="23"/>
      <c r="B96" s="81" t="s">
        <v>101</v>
      </c>
      <c r="C96" s="82" t="s">
        <v>59</v>
      </c>
      <c r="D96" s="170">
        <v>25</v>
      </c>
      <c r="E96" s="417"/>
      <c r="F96" s="417"/>
      <c r="G96" s="417"/>
      <c r="H96" s="418"/>
    </row>
    <row r="97" spans="1:8">
      <c r="A97" s="23"/>
      <c r="B97" s="81" t="s">
        <v>75</v>
      </c>
      <c r="C97" s="82" t="s">
        <v>59</v>
      </c>
      <c r="D97" s="170">
        <v>0</v>
      </c>
      <c r="E97" s="97"/>
      <c r="F97" s="97"/>
      <c r="G97" s="97"/>
      <c r="H97" s="98"/>
    </row>
    <row r="98" spans="1:8">
      <c r="A98" s="23"/>
      <c r="B98" s="158"/>
      <c r="C98" s="82"/>
      <c r="D98" s="169"/>
      <c r="E98" s="5"/>
      <c r="F98" s="95"/>
      <c r="G98" s="5"/>
      <c r="H98" s="6"/>
    </row>
    <row r="99" spans="1:8">
      <c r="A99" s="35" t="s">
        <v>76</v>
      </c>
      <c r="B99" s="81"/>
      <c r="C99" s="36" t="s">
        <v>77</v>
      </c>
      <c r="D99" s="170">
        <v>1019</v>
      </c>
      <c r="E99" s="5"/>
      <c r="F99" s="95"/>
      <c r="G99" s="5"/>
      <c r="H99" s="6"/>
    </row>
    <row r="100" spans="1:8">
      <c r="A100" s="23" t="s">
        <v>78</v>
      </c>
      <c r="B100" s="5"/>
      <c r="C100" s="36" t="s">
        <v>79</v>
      </c>
      <c r="D100" s="170">
        <v>254.75</v>
      </c>
      <c r="E100" s="5" t="s">
        <v>80</v>
      </c>
      <c r="F100" s="95"/>
      <c r="G100" s="5"/>
      <c r="H100" s="6"/>
    </row>
    <row r="101" spans="1:8" ht="15" thickBot="1">
      <c r="A101" s="5"/>
      <c r="B101" s="5"/>
      <c r="C101" s="5"/>
      <c r="D101" s="5"/>
      <c r="E101" s="5"/>
      <c r="F101" s="5"/>
      <c r="G101" s="5"/>
      <c r="H101" s="6"/>
    </row>
    <row r="102" spans="1:8" ht="15" thickBot="1">
      <c r="A102" s="376" t="s">
        <v>81</v>
      </c>
      <c r="B102" s="371"/>
      <c r="C102" s="371"/>
      <c r="D102" s="371"/>
      <c r="E102" s="371"/>
      <c r="F102" s="371"/>
      <c r="G102" s="371"/>
      <c r="H102" s="372"/>
    </row>
    <row r="103" spans="1:8">
      <c r="A103" s="59"/>
      <c r="B103" s="60"/>
      <c r="C103" s="60"/>
      <c r="D103" s="60"/>
      <c r="E103" s="60"/>
      <c r="F103" s="60"/>
      <c r="G103" s="60"/>
      <c r="H103" s="61"/>
    </row>
    <row r="104" spans="1:8">
      <c r="A104" s="35" t="s">
        <v>39</v>
      </c>
      <c r="B104" s="5"/>
      <c r="C104" s="5"/>
      <c r="D104" s="119">
        <v>1075</v>
      </c>
      <c r="E104" s="5" t="s">
        <v>82</v>
      </c>
      <c r="F104" s="5"/>
      <c r="G104" s="5"/>
      <c r="H104" s="6"/>
    </row>
    <row r="105" spans="1:8">
      <c r="A105" s="35" t="s">
        <v>83</v>
      </c>
      <c r="B105" s="5"/>
      <c r="C105" s="82" t="s">
        <v>59</v>
      </c>
      <c r="D105" s="119">
        <v>297.77</v>
      </c>
      <c r="E105" s="54" t="s">
        <v>84</v>
      </c>
      <c r="F105" s="5"/>
      <c r="G105" s="5"/>
      <c r="H105" s="6"/>
    </row>
    <row r="106" spans="1:8">
      <c r="A106" s="419" t="s">
        <v>85</v>
      </c>
      <c r="B106" s="420"/>
      <c r="C106" s="82" t="s">
        <v>59</v>
      </c>
      <c r="D106" s="153">
        <v>0</v>
      </c>
      <c r="E106" s="54" t="s">
        <v>86</v>
      </c>
      <c r="F106" s="5"/>
      <c r="G106" s="5"/>
      <c r="H106" s="6"/>
    </row>
    <row r="107" spans="1:8">
      <c r="A107" s="23" t="s">
        <v>87</v>
      </c>
      <c r="B107" s="5"/>
      <c r="C107" s="36" t="s">
        <v>88</v>
      </c>
      <c r="D107" s="129">
        <v>777</v>
      </c>
      <c r="E107" s="5" t="s">
        <v>89</v>
      </c>
      <c r="F107" s="5"/>
      <c r="G107" s="5"/>
      <c r="H107" s="6"/>
    </row>
    <row r="108" spans="1:8" ht="15" thickBot="1">
      <c r="A108" s="23"/>
      <c r="B108" s="5"/>
      <c r="C108" s="81"/>
      <c r="D108" s="99"/>
      <c r="E108" s="29"/>
      <c r="F108" s="5"/>
      <c r="G108" s="5"/>
      <c r="H108" s="6"/>
    </row>
    <row r="109" spans="1:8" ht="15" thickBot="1">
      <c r="A109" s="376" t="s">
        <v>90</v>
      </c>
      <c r="B109" s="371"/>
      <c r="C109" s="371"/>
      <c r="D109" s="371"/>
      <c r="E109" s="371"/>
      <c r="F109" s="371"/>
      <c r="G109" s="371"/>
      <c r="H109" s="372"/>
    </row>
    <row r="110" spans="1:8">
      <c r="A110" s="59"/>
      <c r="B110" s="60"/>
      <c r="C110" s="60"/>
      <c r="D110" s="60"/>
      <c r="E110" s="60"/>
      <c r="F110" s="60"/>
      <c r="G110" s="60"/>
      <c r="H110" s="61"/>
    </row>
    <row r="111" spans="1:8">
      <c r="A111" s="35" t="s">
        <v>33</v>
      </c>
      <c r="B111" s="5"/>
      <c r="C111" s="5"/>
      <c r="D111" s="120">
        <v>1100</v>
      </c>
      <c r="E111" s="5"/>
      <c r="F111" s="5"/>
      <c r="G111" s="5"/>
      <c r="H111" s="6"/>
    </row>
    <row r="112" spans="1:8">
      <c r="A112" s="62" t="s">
        <v>37</v>
      </c>
      <c r="B112" s="5"/>
      <c r="C112" s="82" t="s">
        <v>59</v>
      </c>
      <c r="D112" s="120">
        <v>0</v>
      </c>
      <c r="E112" s="5"/>
      <c r="F112" s="5"/>
      <c r="G112" s="5"/>
      <c r="H112" s="6"/>
    </row>
    <row r="113" spans="1:8">
      <c r="A113" s="35" t="s">
        <v>91</v>
      </c>
      <c r="B113" s="5"/>
      <c r="C113" s="82" t="s">
        <v>59</v>
      </c>
      <c r="D113" s="130">
        <v>777</v>
      </c>
      <c r="E113" s="5"/>
      <c r="F113" s="5"/>
      <c r="G113" s="5"/>
      <c r="H113" s="6"/>
    </row>
    <row r="114" spans="1:8">
      <c r="A114" s="23" t="s">
        <v>92</v>
      </c>
      <c r="B114" s="5"/>
      <c r="C114" s="36" t="s">
        <v>93</v>
      </c>
      <c r="D114" s="131">
        <v>323</v>
      </c>
      <c r="E114" s="5" t="s">
        <v>89</v>
      </c>
      <c r="F114" s="5"/>
      <c r="G114" s="5"/>
      <c r="H114" s="6"/>
    </row>
    <row r="115" spans="1:8">
      <c r="A115" s="35"/>
      <c r="B115" s="5"/>
      <c r="C115" s="82"/>
      <c r="D115" s="100"/>
      <c r="E115" s="5"/>
      <c r="F115" s="5"/>
      <c r="G115" s="5"/>
      <c r="H115" s="6"/>
    </row>
    <row r="116" spans="1:8">
      <c r="A116" s="35" t="s">
        <v>94</v>
      </c>
      <c r="B116" s="415" t="s">
        <v>169</v>
      </c>
      <c r="C116" s="416"/>
      <c r="D116" s="5"/>
      <c r="E116" s="81" t="s">
        <v>95</v>
      </c>
      <c r="F116" s="154">
        <v>44362</v>
      </c>
      <c r="G116" s="5"/>
      <c r="H116" s="6"/>
    </row>
    <row r="117" spans="1:8">
      <c r="A117" s="35"/>
      <c r="B117" s="5"/>
      <c r="C117" s="5"/>
      <c r="D117" s="5"/>
      <c r="E117" s="81"/>
      <c r="F117" s="5"/>
      <c r="G117" s="5"/>
      <c r="H117" s="6"/>
    </row>
    <row r="118" spans="1:8">
      <c r="A118" s="35" t="s">
        <v>96</v>
      </c>
      <c r="B118" s="415" t="s">
        <v>170</v>
      </c>
      <c r="C118" s="416"/>
      <c r="D118" s="5"/>
      <c r="E118" s="81" t="s">
        <v>95</v>
      </c>
      <c r="F118" s="154">
        <v>44363</v>
      </c>
      <c r="G118" s="5"/>
      <c r="H118" s="6"/>
    </row>
    <row r="119" spans="1:8" ht="15" thickBot="1">
      <c r="A119" s="55"/>
      <c r="B119" s="57"/>
      <c r="C119" s="57"/>
      <c r="D119" s="57"/>
      <c r="E119" s="57"/>
      <c r="F119" s="57"/>
      <c r="G119" s="57"/>
      <c r="H119" s="58"/>
    </row>
  </sheetData>
  <sheetProtection algorithmName="SHA-512" hashValue="wtXOyvuKl4S2ke8SgJXBJEjHYQQzkGdQc97SZ0Od4l8SC0gNwULsyw0u0wFBrC7MToYSEmm5kZGJC4xIstaUuQ==" saltValue="6vhIAr2Nj8McbWYmFXsx+w==" spinCount="100000" sheet="1" objects="1" scenarios="1" selectLockedCells="1" selectUnlockedCells="1"/>
  <mergeCells count="60">
    <mergeCell ref="B118:C118"/>
    <mergeCell ref="A77:H77"/>
    <mergeCell ref="A81:A82"/>
    <mergeCell ref="A87:H87"/>
    <mergeCell ref="E95:H96"/>
    <mergeCell ref="A102:H102"/>
    <mergeCell ref="A106:B106"/>
    <mergeCell ref="A109:H109"/>
    <mergeCell ref="B116:C116"/>
    <mergeCell ref="E79:H79"/>
    <mergeCell ref="E80:H80"/>
    <mergeCell ref="A68:B68"/>
    <mergeCell ref="B59:C59"/>
    <mergeCell ref="E59:F59"/>
    <mergeCell ref="B60:C60"/>
    <mergeCell ref="E60:F60"/>
    <mergeCell ref="B61:C61"/>
    <mergeCell ref="E61:F61"/>
    <mergeCell ref="B62:C62"/>
    <mergeCell ref="E62:F62"/>
    <mergeCell ref="B63:C63"/>
    <mergeCell ref="E63:F63"/>
    <mergeCell ref="A66:B67"/>
    <mergeCell ref="B56:C56"/>
    <mergeCell ref="E56:F56"/>
    <mergeCell ref="B57:C57"/>
    <mergeCell ref="E57:F57"/>
    <mergeCell ref="B58:C58"/>
    <mergeCell ref="E58:F58"/>
    <mergeCell ref="B55:C55"/>
    <mergeCell ref="E55:F55"/>
    <mergeCell ref="B43:C43"/>
    <mergeCell ref="G43:H43"/>
    <mergeCell ref="B44:C44"/>
    <mergeCell ref="G44:H44"/>
    <mergeCell ref="B45:C45"/>
    <mergeCell ref="G45:H45"/>
    <mergeCell ref="B46:C46"/>
    <mergeCell ref="G46:H46"/>
    <mergeCell ref="B47:F47"/>
    <mergeCell ref="A50:C50"/>
    <mergeCell ref="A54:F54"/>
    <mergeCell ref="B40:C40"/>
    <mergeCell ref="G40:H40"/>
    <mergeCell ref="B41:C41"/>
    <mergeCell ref="G41:H41"/>
    <mergeCell ref="B42:C42"/>
    <mergeCell ref="G42:H42"/>
    <mergeCell ref="A30:H30"/>
    <mergeCell ref="A37:H37"/>
    <mergeCell ref="B38:C38"/>
    <mergeCell ref="G38:H38"/>
    <mergeCell ref="B39:C39"/>
    <mergeCell ref="G39:H39"/>
    <mergeCell ref="A27:A28"/>
    <mergeCell ref="A1:H1"/>
    <mergeCell ref="B2:D2"/>
    <mergeCell ref="E4:G4"/>
    <mergeCell ref="A6:H6"/>
    <mergeCell ref="B7:F7"/>
  </mergeCells>
  <conditionalFormatting sqref="G39:H46">
    <cfRule type="expression" priority="1">
      <formula>AND+$F$39:$F$46="Yes"</formula>
    </cfRule>
  </conditionalFormatting>
  <pageMargins left="0.7" right="0.7" top="0.75" bottom="0.75" header="0.3" footer="0.3"/>
  <pageSetup scale="58" orientation="portrait" horizontalDpi="1200" verticalDpi="1200" r:id="rId1"/>
  <headerFooter>
    <oddHeader>&amp;C&amp;"Calibri"&amp;10&amp;K000000 Unclassified&amp;1#_x000D_</oddHeader>
    <oddFooter>&amp;C_x000D_&amp;1#&amp;"Calibri"&amp;10&amp;K000000 Unclassified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xdr:col>
                    <xdr:colOff>31750</xdr:colOff>
                    <xdr:row>2</xdr:row>
                    <xdr:rowOff>184150</xdr:rowOff>
                  </from>
                  <to>
                    <xdr:col>1</xdr:col>
                    <xdr:colOff>946150</xdr:colOff>
                    <xdr:row>4</xdr:row>
                    <xdr:rowOff>12700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xdr:col>
                    <xdr:colOff>1022350</xdr:colOff>
                    <xdr:row>2</xdr:row>
                    <xdr:rowOff>177800</xdr:rowOff>
                  </from>
                  <to>
                    <xdr:col>2</xdr:col>
                    <xdr:colOff>565150</xdr:colOff>
                    <xdr:row>4</xdr:row>
                    <xdr:rowOff>12700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2</xdr:col>
                    <xdr:colOff>1308100</xdr:colOff>
                    <xdr:row>3</xdr:row>
                    <xdr:rowOff>12700</xdr:rowOff>
                  </from>
                  <to>
                    <xdr:col>3</xdr:col>
                    <xdr:colOff>1092200</xdr:colOff>
                    <xdr:row>4</xdr:row>
                    <xdr:rowOff>12700</xdr:rowOff>
                  </to>
                </anchor>
              </controlPr>
            </control>
          </mc:Choice>
        </mc:AlternateContent>
        <mc:AlternateContent xmlns:mc="http://schemas.openxmlformats.org/markup-compatibility/2006">
          <mc:Choice Requires="x14">
            <control shapeId="13324" r:id="rId7" name="Check Box 12">
              <controlPr defaultSize="0" autoFill="0" autoLine="0" autoPict="0">
                <anchor moveWithCells="1">
                  <from>
                    <xdr:col>1</xdr:col>
                    <xdr:colOff>31750</xdr:colOff>
                    <xdr:row>19</xdr:row>
                    <xdr:rowOff>0</xdr:rowOff>
                  </from>
                  <to>
                    <xdr:col>1</xdr:col>
                    <xdr:colOff>946150</xdr:colOff>
                    <xdr:row>20</xdr:row>
                    <xdr:rowOff>12700</xdr:rowOff>
                  </to>
                </anchor>
              </controlPr>
            </control>
          </mc:Choice>
        </mc:AlternateContent>
        <mc:AlternateContent xmlns:mc="http://schemas.openxmlformats.org/markup-compatibility/2006">
          <mc:Choice Requires="x14">
            <control shapeId="13325" r:id="rId8" name="Check Box 13">
              <controlPr defaultSize="0" autoFill="0" autoLine="0" autoPict="0">
                <anchor moveWithCells="1">
                  <from>
                    <xdr:col>2</xdr:col>
                    <xdr:colOff>31750</xdr:colOff>
                    <xdr:row>19</xdr:row>
                    <xdr:rowOff>0</xdr:rowOff>
                  </from>
                  <to>
                    <xdr:col>2</xdr:col>
                    <xdr:colOff>946150</xdr:colOff>
                    <xdr:row>20</xdr:row>
                    <xdr:rowOff>12700</xdr:rowOff>
                  </to>
                </anchor>
              </controlPr>
            </control>
          </mc:Choice>
        </mc:AlternateContent>
        <mc:AlternateContent xmlns:mc="http://schemas.openxmlformats.org/markup-compatibility/2006">
          <mc:Choice Requires="x14">
            <control shapeId="13326" r:id="rId9" name="Check Box 14">
              <controlPr defaultSize="0" autoFill="0" autoLine="0" autoPict="0">
                <anchor moveWithCells="1">
                  <from>
                    <xdr:col>3</xdr:col>
                    <xdr:colOff>31750</xdr:colOff>
                    <xdr:row>19</xdr:row>
                    <xdr:rowOff>0</xdr:rowOff>
                  </from>
                  <to>
                    <xdr:col>3</xdr:col>
                    <xdr:colOff>946150</xdr:colOff>
                    <xdr:row>20</xdr:row>
                    <xdr:rowOff>12700</xdr:rowOff>
                  </to>
                </anchor>
              </controlPr>
            </control>
          </mc:Choice>
        </mc:AlternateContent>
        <mc:AlternateContent xmlns:mc="http://schemas.openxmlformats.org/markup-compatibility/2006">
          <mc:Choice Requires="x14">
            <control shapeId="13327" r:id="rId10" name="Check Box 15">
              <controlPr defaultSize="0" autoFill="0" autoLine="0" autoPict="0">
                <anchor moveWithCells="1">
                  <from>
                    <xdr:col>1</xdr:col>
                    <xdr:colOff>31750</xdr:colOff>
                    <xdr:row>21</xdr:row>
                    <xdr:rowOff>0</xdr:rowOff>
                  </from>
                  <to>
                    <xdr:col>1</xdr:col>
                    <xdr:colOff>946150</xdr:colOff>
                    <xdr:row>22</xdr:row>
                    <xdr:rowOff>12700</xdr:rowOff>
                  </to>
                </anchor>
              </controlPr>
            </control>
          </mc:Choice>
        </mc:AlternateContent>
        <mc:AlternateContent xmlns:mc="http://schemas.openxmlformats.org/markup-compatibility/2006">
          <mc:Choice Requires="x14">
            <control shapeId="13328" r:id="rId11" name="Check Box 16">
              <controlPr defaultSize="0" autoFill="0" autoLine="0" autoPict="0">
                <anchor moveWithCells="1">
                  <from>
                    <xdr:col>2</xdr:col>
                    <xdr:colOff>31750</xdr:colOff>
                    <xdr:row>21</xdr:row>
                    <xdr:rowOff>0</xdr:rowOff>
                  </from>
                  <to>
                    <xdr:col>2</xdr:col>
                    <xdr:colOff>946150</xdr:colOff>
                    <xdr:row>22</xdr:row>
                    <xdr:rowOff>12700</xdr:rowOff>
                  </to>
                </anchor>
              </controlPr>
            </control>
          </mc:Choice>
        </mc:AlternateContent>
        <mc:AlternateContent xmlns:mc="http://schemas.openxmlformats.org/markup-compatibility/2006">
          <mc:Choice Requires="x14">
            <control shapeId="13329" r:id="rId12" name="Check Box 17">
              <controlPr defaultSize="0" autoFill="0" autoLine="0" autoPict="0">
                <anchor moveWithCells="1">
                  <from>
                    <xdr:col>3</xdr:col>
                    <xdr:colOff>31750</xdr:colOff>
                    <xdr:row>21</xdr:row>
                    <xdr:rowOff>0</xdr:rowOff>
                  </from>
                  <to>
                    <xdr:col>3</xdr:col>
                    <xdr:colOff>1022350</xdr:colOff>
                    <xdr:row>22</xdr:row>
                    <xdr:rowOff>38100</xdr:rowOff>
                  </to>
                </anchor>
              </controlPr>
            </control>
          </mc:Choice>
        </mc:AlternateContent>
        <mc:AlternateContent xmlns:mc="http://schemas.openxmlformats.org/markup-compatibility/2006">
          <mc:Choice Requires="x14">
            <control shapeId="13330" r:id="rId13" name="Check Box 18">
              <controlPr defaultSize="0" autoFill="0" autoLine="0" autoPict="0">
                <anchor moveWithCells="1">
                  <from>
                    <xdr:col>4</xdr:col>
                    <xdr:colOff>31750</xdr:colOff>
                    <xdr:row>21</xdr:row>
                    <xdr:rowOff>0</xdr:rowOff>
                  </from>
                  <to>
                    <xdr:col>4</xdr:col>
                    <xdr:colOff>946150</xdr:colOff>
                    <xdr:row>22</xdr:row>
                    <xdr:rowOff>12700</xdr:rowOff>
                  </to>
                </anchor>
              </controlPr>
            </control>
          </mc:Choice>
        </mc:AlternateContent>
        <mc:AlternateContent xmlns:mc="http://schemas.openxmlformats.org/markup-compatibility/2006">
          <mc:Choice Requires="x14">
            <control shapeId="13331" r:id="rId14" name="Check Box 19">
              <controlPr defaultSize="0" autoFill="0" autoLine="0" autoPict="0">
                <anchor moveWithCells="1">
                  <from>
                    <xdr:col>5</xdr:col>
                    <xdr:colOff>31750</xdr:colOff>
                    <xdr:row>21</xdr:row>
                    <xdr:rowOff>0</xdr:rowOff>
                  </from>
                  <to>
                    <xdr:col>5</xdr:col>
                    <xdr:colOff>1041400</xdr:colOff>
                    <xdr:row>21</xdr:row>
                    <xdr:rowOff>177800</xdr:rowOff>
                  </to>
                </anchor>
              </controlPr>
            </control>
          </mc:Choice>
        </mc:AlternateContent>
        <mc:AlternateContent xmlns:mc="http://schemas.openxmlformats.org/markup-compatibility/2006">
          <mc:Choice Requires="x14">
            <control shapeId="13334" r:id="rId15" name="Check Box 22">
              <controlPr defaultSize="0" autoFill="0" autoLine="0" autoPict="0">
                <anchor moveWithCells="1">
                  <from>
                    <xdr:col>2</xdr:col>
                    <xdr:colOff>31750</xdr:colOff>
                    <xdr:row>65</xdr:row>
                    <xdr:rowOff>0</xdr:rowOff>
                  </from>
                  <to>
                    <xdr:col>2</xdr:col>
                    <xdr:colOff>946150</xdr:colOff>
                    <xdr:row>66</xdr:row>
                    <xdr:rowOff>12700</xdr:rowOff>
                  </to>
                </anchor>
              </controlPr>
            </control>
          </mc:Choice>
        </mc:AlternateContent>
        <mc:AlternateContent xmlns:mc="http://schemas.openxmlformats.org/markup-compatibility/2006">
          <mc:Choice Requires="x14">
            <control shapeId="13335" r:id="rId16" name="Check Box 23">
              <controlPr defaultSize="0" autoFill="0" autoLine="0" autoPict="0">
                <anchor moveWithCells="1">
                  <from>
                    <xdr:col>2</xdr:col>
                    <xdr:colOff>31750</xdr:colOff>
                    <xdr:row>66</xdr:row>
                    <xdr:rowOff>31750</xdr:rowOff>
                  </from>
                  <to>
                    <xdr:col>3</xdr:col>
                    <xdr:colOff>12700</xdr:colOff>
                    <xdr:row>66</xdr:row>
                    <xdr:rowOff>184150</xdr:rowOff>
                  </to>
                </anchor>
              </controlPr>
            </control>
          </mc:Choice>
        </mc:AlternateContent>
        <mc:AlternateContent xmlns:mc="http://schemas.openxmlformats.org/markup-compatibility/2006">
          <mc:Choice Requires="x14">
            <control shapeId="13336" r:id="rId17" name="Check Box 24">
              <controlPr defaultSize="0" autoFill="0" autoLine="0" autoPict="0">
                <anchor moveWithCells="1">
                  <from>
                    <xdr:col>3</xdr:col>
                    <xdr:colOff>31750</xdr:colOff>
                    <xdr:row>64</xdr:row>
                    <xdr:rowOff>165100</xdr:rowOff>
                  </from>
                  <to>
                    <xdr:col>4</xdr:col>
                    <xdr:colOff>12700</xdr:colOff>
                    <xdr:row>66</xdr:row>
                    <xdr:rowOff>12700</xdr:rowOff>
                  </to>
                </anchor>
              </controlPr>
            </control>
          </mc:Choice>
        </mc:AlternateContent>
        <mc:AlternateContent xmlns:mc="http://schemas.openxmlformats.org/markup-compatibility/2006">
          <mc:Choice Requires="x14">
            <control shapeId="13337" r:id="rId18" name="Check Box 25">
              <controlPr defaultSize="0" autoFill="0" autoLine="0" autoPict="0">
                <anchor moveWithCells="1">
                  <from>
                    <xdr:col>3</xdr:col>
                    <xdr:colOff>31750</xdr:colOff>
                    <xdr:row>66</xdr:row>
                    <xdr:rowOff>0</xdr:rowOff>
                  </from>
                  <to>
                    <xdr:col>3</xdr:col>
                    <xdr:colOff>946150</xdr:colOff>
                    <xdr:row>66</xdr:row>
                    <xdr:rowOff>203200</xdr:rowOff>
                  </to>
                </anchor>
              </controlPr>
            </control>
          </mc:Choice>
        </mc:AlternateContent>
        <mc:AlternateContent xmlns:mc="http://schemas.openxmlformats.org/markup-compatibility/2006">
          <mc:Choice Requires="x14">
            <control shapeId="13338" r:id="rId19" name="Check Box 26">
              <controlPr defaultSize="0" autoFill="0" autoLine="0" autoPict="0">
                <anchor moveWithCells="1">
                  <from>
                    <xdr:col>4</xdr:col>
                    <xdr:colOff>31750</xdr:colOff>
                    <xdr:row>65</xdr:row>
                    <xdr:rowOff>31750</xdr:rowOff>
                  </from>
                  <to>
                    <xdr:col>6</xdr:col>
                    <xdr:colOff>412750</xdr:colOff>
                    <xdr:row>66</xdr:row>
                    <xdr:rowOff>31750</xdr:rowOff>
                  </to>
                </anchor>
              </controlPr>
            </control>
          </mc:Choice>
        </mc:AlternateContent>
        <mc:AlternateContent xmlns:mc="http://schemas.openxmlformats.org/markup-compatibility/2006">
          <mc:Choice Requires="x14">
            <control shapeId="13339" r:id="rId20" name="Check Box 27">
              <controlPr defaultSize="0" autoFill="0" autoLine="0" autoPict="0">
                <anchor moveWithCells="1">
                  <from>
                    <xdr:col>4</xdr:col>
                    <xdr:colOff>31750</xdr:colOff>
                    <xdr:row>66</xdr:row>
                    <xdr:rowOff>12700</xdr:rowOff>
                  </from>
                  <to>
                    <xdr:col>5</xdr:col>
                    <xdr:colOff>419100</xdr:colOff>
                    <xdr:row>66</xdr:row>
                    <xdr:rowOff>228600</xdr:rowOff>
                  </to>
                </anchor>
              </controlPr>
            </control>
          </mc:Choice>
        </mc:AlternateContent>
        <mc:AlternateContent xmlns:mc="http://schemas.openxmlformats.org/markup-compatibility/2006">
          <mc:Choice Requires="x14">
            <control shapeId="13340" r:id="rId21" name="Option Button 28">
              <controlPr defaultSize="0" autoFill="0" autoLine="0" autoPict="0">
                <anchor moveWithCells="1">
                  <from>
                    <xdr:col>5</xdr:col>
                    <xdr:colOff>444500</xdr:colOff>
                    <xdr:row>65</xdr:row>
                    <xdr:rowOff>127000</xdr:rowOff>
                  </from>
                  <to>
                    <xdr:col>5</xdr:col>
                    <xdr:colOff>749300</xdr:colOff>
                    <xdr:row>66</xdr:row>
                    <xdr:rowOff>298450</xdr:rowOff>
                  </to>
                </anchor>
              </controlPr>
            </control>
          </mc:Choice>
        </mc:AlternateContent>
        <mc:AlternateContent xmlns:mc="http://schemas.openxmlformats.org/markup-compatibility/2006">
          <mc:Choice Requires="x14">
            <control shapeId="13341" r:id="rId22" name="Option Button 29">
              <controlPr defaultSize="0" autoFill="0" autoLine="0" autoPict="0">
                <anchor moveWithCells="1">
                  <from>
                    <xdr:col>5</xdr:col>
                    <xdr:colOff>723900</xdr:colOff>
                    <xdr:row>65</xdr:row>
                    <xdr:rowOff>127000</xdr:rowOff>
                  </from>
                  <to>
                    <xdr:col>5</xdr:col>
                    <xdr:colOff>1028700</xdr:colOff>
                    <xdr:row>66</xdr:row>
                    <xdr:rowOff>298450</xdr:rowOff>
                  </to>
                </anchor>
              </controlPr>
            </control>
          </mc:Choice>
        </mc:AlternateContent>
        <mc:AlternateContent xmlns:mc="http://schemas.openxmlformats.org/markup-compatibility/2006">
          <mc:Choice Requires="x14">
            <control shapeId="13342" r:id="rId23" name="Option Button 30">
              <controlPr defaultSize="0" autoFill="0" autoLine="0" autoPict="0">
                <anchor moveWithCells="1">
                  <from>
                    <xdr:col>5</xdr:col>
                    <xdr:colOff>1041400</xdr:colOff>
                    <xdr:row>65</xdr:row>
                    <xdr:rowOff>139700</xdr:rowOff>
                  </from>
                  <to>
                    <xdr:col>5</xdr:col>
                    <xdr:colOff>1346200</xdr:colOff>
                    <xdr:row>66</xdr:row>
                    <xdr:rowOff>298450</xdr:rowOff>
                  </to>
                </anchor>
              </controlPr>
            </control>
          </mc:Choice>
        </mc:AlternateContent>
        <mc:AlternateContent xmlns:mc="http://schemas.openxmlformats.org/markup-compatibility/2006">
          <mc:Choice Requires="x14">
            <control shapeId="13343" r:id="rId24" name="Option Button 31">
              <controlPr defaultSize="0" autoFill="0" autoLine="0" autoPict="0">
                <anchor moveWithCells="1">
                  <from>
                    <xdr:col>5</xdr:col>
                    <xdr:colOff>1384300</xdr:colOff>
                    <xdr:row>65</xdr:row>
                    <xdr:rowOff>127000</xdr:rowOff>
                  </from>
                  <to>
                    <xdr:col>6</xdr:col>
                    <xdr:colOff>222250</xdr:colOff>
                    <xdr:row>66</xdr:row>
                    <xdr:rowOff>298450</xdr:rowOff>
                  </to>
                </anchor>
              </controlPr>
            </control>
          </mc:Choice>
        </mc:AlternateContent>
        <mc:AlternateContent xmlns:mc="http://schemas.openxmlformats.org/markup-compatibility/2006">
          <mc:Choice Requires="x14">
            <control shapeId="13344" r:id="rId25" name="Check Box 32">
              <controlPr defaultSize="0" autoFill="0" autoLine="0" autoPict="0">
                <anchor moveWithCells="1">
                  <from>
                    <xdr:col>5</xdr:col>
                    <xdr:colOff>31750</xdr:colOff>
                    <xdr:row>17</xdr:row>
                    <xdr:rowOff>0</xdr:rowOff>
                  </from>
                  <to>
                    <xdr:col>5</xdr:col>
                    <xdr:colOff>946150</xdr:colOff>
                    <xdr:row>18</xdr:row>
                    <xdr:rowOff>12700</xdr:rowOff>
                  </to>
                </anchor>
              </controlPr>
            </control>
          </mc:Choice>
        </mc:AlternateContent>
        <mc:AlternateContent xmlns:mc="http://schemas.openxmlformats.org/markup-compatibility/2006">
          <mc:Choice Requires="x14">
            <control shapeId="13345" r:id="rId26" name="Check Box 33">
              <controlPr defaultSize="0" autoFill="0" autoLine="0" autoPict="0">
                <anchor moveWithCells="1">
                  <from>
                    <xdr:col>6</xdr:col>
                    <xdr:colOff>31750</xdr:colOff>
                    <xdr:row>17</xdr:row>
                    <xdr:rowOff>0</xdr:rowOff>
                  </from>
                  <to>
                    <xdr:col>6</xdr:col>
                    <xdr:colOff>946150</xdr:colOff>
                    <xdr:row>18</xdr:row>
                    <xdr:rowOff>12700</xdr:rowOff>
                  </to>
                </anchor>
              </controlPr>
            </control>
          </mc:Choice>
        </mc:AlternateContent>
        <mc:AlternateContent xmlns:mc="http://schemas.openxmlformats.org/markup-compatibility/2006">
          <mc:Choice Requires="x14">
            <control shapeId="13348" r:id="rId27" name="Check Box 36">
              <controlPr defaultSize="0" autoFill="0" autoLine="0" autoPict="0">
                <anchor moveWithCells="1">
                  <from>
                    <xdr:col>1</xdr:col>
                    <xdr:colOff>31750</xdr:colOff>
                    <xdr:row>12</xdr:row>
                    <xdr:rowOff>177800</xdr:rowOff>
                  </from>
                  <to>
                    <xdr:col>1</xdr:col>
                    <xdr:colOff>946150</xdr:colOff>
                    <xdr:row>14</xdr:row>
                    <xdr:rowOff>0</xdr:rowOff>
                  </to>
                </anchor>
              </controlPr>
            </control>
          </mc:Choice>
        </mc:AlternateContent>
        <mc:AlternateContent xmlns:mc="http://schemas.openxmlformats.org/markup-compatibility/2006">
          <mc:Choice Requires="x14">
            <control shapeId="13349" r:id="rId28" name="Check Box 37">
              <controlPr defaultSize="0" autoFill="0" autoLine="0" autoPict="0">
                <anchor moveWithCells="1">
                  <from>
                    <xdr:col>1</xdr:col>
                    <xdr:colOff>1327150</xdr:colOff>
                    <xdr:row>12</xdr:row>
                    <xdr:rowOff>177800</xdr:rowOff>
                  </from>
                  <to>
                    <xdr:col>2</xdr:col>
                    <xdr:colOff>469900</xdr:colOff>
                    <xdr:row>14</xdr:row>
                    <xdr:rowOff>0</xdr:rowOff>
                  </to>
                </anchor>
              </controlPr>
            </control>
          </mc:Choice>
        </mc:AlternateContent>
        <mc:AlternateContent xmlns:mc="http://schemas.openxmlformats.org/markup-compatibility/2006">
          <mc:Choice Requires="x14">
            <control shapeId="13350" r:id="rId29" name="Check Box 38">
              <controlPr defaultSize="0" autoFill="0" autoLine="0" autoPict="0">
                <anchor moveWithCells="1">
                  <from>
                    <xdr:col>2</xdr:col>
                    <xdr:colOff>495300</xdr:colOff>
                    <xdr:row>12</xdr:row>
                    <xdr:rowOff>177800</xdr:rowOff>
                  </from>
                  <to>
                    <xdr:col>3</xdr:col>
                    <xdr:colOff>114300</xdr:colOff>
                    <xdr:row>14</xdr:row>
                    <xdr:rowOff>0</xdr:rowOff>
                  </to>
                </anchor>
              </controlPr>
            </control>
          </mc:Choice>
        </mc:AlternateContent>
        <mc:AlternateContent xmlns:mc="http://schemas.openxmlformats.org/markup-compatibility/2006">
          <mc:Choice Requires="x14">
            <control shapeId="13351" r:id="rId30" name="Check Box 39">
              <controlPr defaultSize="0" autoFill="0" autoLine="0" autoPict="0">
                <anchor moveWithCells="1">
                  <from>
                    <xdr:col>3</xdr:col>
                    <xdr:colOff>495300</xdr:colOff>
                    <xdr:row>12</xdr:row>
                    <xdr:rowOff>177800</xdr:rowOff>
                  </from>
                  <to>
                    <xdr:col>3</xdr:col>
                    <xdr:colOff>1295400</xdr:colOff>
                    <xdr:row>14</xdr:row>
                    <xdr:rowOff>0</xdr:rowOff>
                  </to>
                </anchor>
              </controlPr>
            </control>
          </mc:Choice>
        </mc:AlternateContent>
        <mc:AlternateContent xmlns:mc="http://schemas.openxmlformats.org/markup-compatibility/2006">
          <mc:Choice Requires="x14">
            <control shapeId="13352" r:id="rId31" name="Check Box 40">
              <controlPr defaultSize="0" autoFill="0" autoLine="0" autoPict="0">
                <anchor moveWithCells="1">
                  <from>
                    <xdr:col>4</xdr:col>
                    <xdr:colOff>139700</xdr:colOff>
                    <xdr:row>12</xdr:row>
                    <xdr:rowOff>177800</xdr:rowOff>
                  </from>
                  <to>
                    <xdr:col>4</xdr:col>
                    <xdr:colOff>952500</xdr:colOff>
                    <xdr:row>14</xdr:row>
                    <xdr:rowOff>0</xdr:rowOff>
                  </to>
                </anchor>
              </controlPr>
            </control>
          </mc:Choice>
        </mc:AlternateContent>
        <mc:AlternateContent xmlns:mc="http://schemas.openxmlformats.org/markup-compatibility/2006">
          <mc:Choice Requires="x14">
            <control shapeId="13353" r:id="rId32" name="Check Box 41">
              <controlPr defaultSize="0" autoFill="0" autoLine="0" autoPict="0">
                <anchor moveWithCells="1">
                  <from>
                    <xdr:col>5</xdr:col>
                    <xdr:colOff>1193800</xdr:colOff>
                    <xdr:row>12</xdr:row>
                    <xdr:rowOff>177800</xdr:rowOff>
                  </from>
                  <to>
                    <xdr:col>6</xdr:col>
                    <xdr:colOff>1003300</xdr:colOff>
                    <xdr:row>14</xdr:row>
                    <xdr:rowOff>0</xdr:rowOff>
                  </to>
                </anchor>
              </controlPr>
            </control>
          </mc:Choice>
        </mc:AlternateContent>
        <mc:AlternateContent xmlns:mc="http://schemas.openxmlformats.org/markup-compatibility/2006">
          <mc:Choice Requires="x14">
            <control shapeId="13354" r:id="rId33" name="Check Box 42">
              <controlPr defaultSize="0" autoFill="0" autoLine="0" autoPict="0">
                <anchor moveWithCells="1">
                  <from>
                    <xdr:col>4</xdr:col>
                    <xdr:colOff>1327150</xdr:colOff>
                    <xdr:row>12</xdr:row>
                    <xdr:rowOff>177800</xdr:rowOff>
                  </from>
                  <to>
                    <xdr:col>5</xdr:col>
                    <xdr:colOff>812800</xdr:colOff>
                    <xdr:row>14</xdr:row>
                    <xdr:rowOff>0</xdr:rowOff>
                  </to>
                </anchor>
              </controlPr>
            </control>
          </mc:Choice>
        </mc:AlternateContent>
        <mc:AlternateContent xmlns:mc="http://schemas.openxmlformats.org/markup-compatibility/2006">
          <mc:Choice Requires="x14">
            <control shapeId="13355" r:id="rId34" name="Check Box 43">
              <controlPr defaultSize="0" autoFill="0" autoLine="0" autoPict="0">
                <anchor moveWithCells="1">
                  <from>
                    <xdr:col>1</xdr:col>
                    <xdr:colOff>31750</xdr:colOff>
                    <xdr:row>17</xdr:row>
                    <xdr:rowOff>0</xdr:rowOff>
                  </from>
                  <to>
                    <xdr:col>1</xdr:col>
                    <xdr:colOff>946150</xdr:colOff>
                    <xdr:row>18</xdr:row>
                    <xdr:rowOff>12700</xdr:rowOff>
                  </to>
                </anchor>
              </controlPr>
            </control>
          </mc:Choice>
        </mc:AlternateContent>
        <mc:AlternateContent xmlns:mc="http://schemas.openxmlformats.org/markup-compatibility/2006">
          <mc:Choice Requires="x14">
            <control shapeId="13356" r:id="rId35" name="Check Box 44">
              <controlPr defaultSize="0" autoFill="0" autoLine="0" autoPict="0">
                <anchor moveWithCells="1">
                  <from>
                    <xdr:col>2</xdr:col>
                    <xdr:colOff>641350</xdr:colOff>
                    <xdr:row>17</xdr:row>
                    <xdr:rowOff>12700</xdr:rowOff>
                  </from>
                  <to>
                    <xdr:col>3</xdr:col>
                    <xdr:colOff>304800</xdr:colOff>
                    <xdr:row>18</xdr:row>
                    <xdr:rowOff>25400</xdr:rowOff>
                  </to>
                </anchor>
              </controlPr>
            </control>
          </mc:Choice>
        </mc:AlternateContent>
        <mc:AlternateContent xmlns:mc="http://schemas.openxmlformats.org/markup-compatibility/2006">
          <mc:Choice Requires="x14">
            <control shapeId="13357" r:id="rId36" name="Check Box 45">
              <controlPr defaultSize="0" autoFill="0" autoLine="0" autoPict="0">
                <anchor moveWithCells="1">
                  <from>
                    <xdr:col>1</xdr:col>
                    <xdr:colOff>1041400</xdr:colOff>
                    <xdr:row>17</xdr:row>
                    <xdr:rowOff>25400</xdr:rowOff>
                  </from>
                  <to>
                    <xdr:col>2</xdr:col>
                    <xdr:colOff>603250</xdr:colOff>
                    <xdr:row>18</xdr:row>
                    <xdr:rowOff>12700</xdr:rowOff>
                  </to>
                </anchor>
              </controlPr>
            </control>
          </mc:Choice>
        </mc:AlternateContent>
        <mc:AlternateContent xmlns:mc="http://schemas.openxmlformats.org/markup-compatibility/2006">
          <mc:Choice Requires="x14">
            <control shapeId="13358" r:id="rId37" name="Check Box 46">
              <controlPr defaultSize="0" autoFill="0" autoLine="0" autoPict="0">
                <anchor moveWithCells="1">
                  <from>
                    <xdr:col>5</xdr:col>
                    <xdr:colOff>1308100</xdr:colOff>
                    <xdr:row>19</xdr:row>
                    <xdr:rowOff>0</xdr:rowOff>
                  </from>
                  <to>
                    <xdr:col>6</xdr:col>
                    <xdr:colOff>850900</xdr:colOff>
                    <xdr:row>20</xdr:row>
                    <xdr:rowOff>12700</xdr:rowOff>
                  </to>
                </anchor>
              </controlPr>
            </control>
          </mc:Choice>
        </mc:AlternateContent>
        <mc:AlternateContent xmlns:mc="http://schemas.openxmlformats.org/markup-compatibility/2006">
          <mc:Choice Requires="x14">
            <control shapeId="13359" r:id="rId38" name="Check Box 47">
              <controlPr defaultSize="0" autoFill="0" autoLine="0" autoPict="0">
                <anchor moveWithCells="1">
                  <from>
                    <xdr:col>7</xdr:col>
                    <xdr:colOff>31750</xdr:colOff>
                    <xdr:row>19</xdr:row>
                    <xdr:rowOff>0</xdr:rowOff>
                  </from>
                  <to>
                    <xdr:col>8</xdr:col>
                    <xdr:colOff>12700</xdr:colOff>
                    <xdr:row>20</xdr:row>
                    <xdr:rowOff>12700</xdr:rowOff>
                  </to>
                </anchor>
              </controlPr>
            </control>
          </mc:Choice>
        </mc:AlternateContent>
        <mc:AlternateContent xmlns:mc="http://schemas.openxmlformats.org/markup-compatibility/2006">
          <mc:Choice Requires="x14">
            <control shapeId="13360" r:id="rId39" name="Check Box 48">
              <controlPr defaultSize="0" autoFill="0" autoLine="0" autoPict="0">
                <anchor moveWithCells="1">
                  <from>
                    <xdr:col>5</xdr:col>
                    <xdr:colOff>203200</xdr:colOff>
                    <xdr:row>18</xdr:row>
                    <xdr:rowOff>184150</xdr:rowOff>
                  </from>
                  <to>
                    <xdr:col>5</xdr:col>
                    <xdr:colOff>1117600</xdr:colOff>
                    <xdr:row>20</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dimension ref="A1:H119"/>
  <sheetViews>
    <sheetView topLeftCell="A98" zoomScale="85" zoomScaleNormal="85" workbookViewId="0">
      <selection activeCell="D113" sqref="D113"/>
    </sheetView>
  </sheetViews>
  <sheetFormatPr defaultColWidth="9.08984375" defaultRowHeight="14.5"/>
  <cols>
    <col min="1" max="1" width="33" customWidth="1"/>
    <col min="2" max="2" width="24.453125" customWidth="1"/>
    <col min="3" max="3" width="18.90625" customWidth="1"/>
    <col min="4" max="4" width="23.08984375" customWidth="1"/>
    <col min="5" max="5" width="20" customWidth="1"/>
    <col min="6" max="6" width="20.54296875" customWidth="1"/>
    <col min="7" max="7" width="15.08984375" customWidth="1"/>
    <col min="8" max="8" width="13" customWidth="1"/>
  </cols>
  <sheetData>
    <row r="1" spans="1:8" ht="19.399999999999999" customHeight="1" thickBot="1">
      <c r="A1" s="370" t="s">
        <v>0</v>
      </c>
      <c r="B1" s="433"/>
      <c r="C1" s="433"/>
      <c r="D1" s="433"/>
      <c r="E1" s="433"/>
      <c r="F1" s="433"/>
      <c r="G1" s="433"/>
      <c r="H1" s="434"/>
    </row>
    <row r="2" spans="1:8" ht="15" thickBot="1">
      <c r="A2" s="1" t="s">
        <v>1</v>
      </c>
      <c r="B2" s="435" t="s">
        <v>171</v>
      </c>
      <c r="C2" s="436"/>
      <c r="D2" s="436"/>
      <c r="E2" s="2" t="s">
        <v>2</v>
      </c>
      <c r="F2" s="132">
        <v>44440</v>
      </c>
      <c r="G2" s="2" t="s">
        <v>3</v>
      </c>
      <c r="H2" s="133">
        <v>44804</v>
      </c>
    </row>
    <row r="3" spans="1:8">
      <c r="A3" s="3"/>
      <c r="B3" s="4"/>
      <c r="C3" s="4"/>
      <c r="D3" s="4"/>
      <c r="E3" s="5"/>
      <c r="F3" s="5"/>
      <c r="G3" s="5"/>
      <c r="H3" s="6"/>
    </row>
    <row r="4" spans="1:8">
      <c r="A4" s="7" t="s">
        <v>4</v>
      </c>
      <c r="B4" s="134"/>
      <c r="C4" s="134"/>
      <c r="D4" s="134"/>
      <c r="E4" s="374" t="s">
        <v>5</v>
      </c>
      <c r="F4" s="375"/>
      <c r="G4" s="375"/>
      <c r="H4" s="8">
        <v>2021</v>
      </c>
    </row>
    <row r="5" spans="1:8" ht="15" thickBot="1">
      <c r="A5" s="3"/>
      <c r="B5" s="4"/>
      <c r="C5" s="4"/>
      <c r="D5" s="4"/>
      <c r="E5" s="5"/>
      <c r="F5" s="5"/>
      <c r="G5" s="5"/>
      <c r="H5" s="6"/>
    </row>
    <row r="6" spans="1:8" ht="15" thickBot="1">
      <c r="A6" s="376" t="s">
        <v>6</v>
      </c>
      <c r="B6" s="371"/>
      <c r="C6" s="371"/>
      <c r="D6" s="371"/>
      <c r="E6" s="371"/>
      <c r="F6" s="371"/>
      <c r="G6" s="371"/>
      <c r="H6" s="372"/>
    </row>
    <row r="7" spans="1:8">
      <c r="A7" s="9" t="s">
        <v>7</v>
      </c>
      <c r="B7" s="377" t="s">
        <v>172</v>
      </c>
      <c r="C7" s="378"/>
      <c r="D7" s="378"/>
      <c r="E7" s="378"/>
      <c r="F7" s="378"/>
      <c r="G7" s="10" t="s">
        <v>97</v>
      </c>
      <c r="H7" s="135" t="s">
        <v>160</v>
      </c>
    </row>
    <row r="8" spans="1:8">
      <c r="A8" s="11"/>
      <c r="B8" s="12"/>
      <c r="C8" s="12"/>
      <c r="D8" s="12"/>
      <c r="E8" s="12"/>
      <c r="F8" s="13"/>
      <c r="G8" s="12"/>
      <c r="H8" s="14"/>
    </row>
    <row r="9" spans="1:8">
      <c r="A9" s="15" t="s">
        <v>9</v>
      </c>
      <c r="B9" s="16" t="s">
        <v>10</v>
      </c>
      <c r="C9" s="17"/>
      <c r="D9" s="17"/>
      <c r="E9" s="17" t="s">
        <v>11</v>
      </c>
      <c r="F9" s="17" t="s">
        <v>12</v>
      </c>
      <c r="G9" s="18"/>
      <c r="H9" s="19" t="s">
        <v>13</v>
      </c>
    </row>
    <row r="10" spans="1:8">
      <c r="A10" s="20"/>
      <c r="B10" s="136" t="s">
        <v>173</v>
      </c>
      <c r="C10" s="136"/>
      <c r="D10" s="136"/>
      <c r="E10" s="21" t="s">
        <v>137</v>
      </c>
      <c r="F10" s="136">
        <v>11</v>
      </c>
      <c r="G10" s="22"/>
      <c r="H10" s="137" t="s">
        <v>174</v>
      </c>
    </row>
    <row r="11" spans="1:8">
      <c r="A11" s="20"/>
      <c r="B11" s="22"/>
      <c r="C11" s="22"/>
      <c r="D11" s="22"/>
      <c r="E11" s="22"/>
      <c r="F11" s="22"/>
      <c r="G11" s="22"/>
      <c r="H11" s="6"/>
    </row>
    <row r="12" spans="1:8">
      <c r="A12" s="23" t="s">
        <v>14</v>
      </c>
      <c r="B12" s="118">
        <v>1250</v>
      </c>
      <c r="C12" s="28" t="s">
        <v>98</v>
      </c>
      <c r="D12" s="22"/>
      <c r="E12" s="22"/>
      <c r="F12" s="22"/>
      <c r="G12" s="25" t="s">
        <v>16</v>
      </c>
      <c r="H12" s="26">
        <v>0.3</v>
      </c>
    </row>
    <row r="13" spans="1:8">
      <c r="A13" s="23"/>
      <c r="B13" s="27"/>
      <c r="C13" s="28"/>
      <c r="D13" s="22"/>
      <c r="E13" s="22"/>
      <c r="F13" s="22"/>
      <c r="G13" s="29"/>
      <c r="H13" s="30"/>
    </row>
    <row r="14" spans="1:8">
      <c r="A14" s="31" t="s">
        <v>17</v>
      </c>
      <c r="B14" s="32"/>
      <c r="C14" s="32"/>
      <c r="D14" s="32"/>
      <c r="E14" s="32"/>
      <c r="F14" s="32"/>
      <c r="G14" s="33"/>
      <c r="H14" s="34"/>
    </row>
    <row r="15" spans="1:8">
      <c r="A15" s="35"/>
      <c r="B15" s="22"/>
      <c r="C15" s="22"/>
      <c r="D15" s="22"/>
      <c r="E15" s="22"/>
      <c r="F15" s="22"/>
      <c r="G15" s="22"/>
      <c r="H15" s="30"/>
    </row>
    <row r="16" spans="1:8">
      <c r="A16" s="23" t="s">
        <v>18</v>
      </c>
      <c r="B16" s="138">
        <v>2</v>
      </c>
      <c r="C16" s="5"/>
      <c r="D16" s="36" t="s">
        <v>19</v>
      </c>
      <c r="E16" s="138">
        <v>0</v>
      </c>
      <c r="F16" s="37"/>
      <c r="G16" s="5"/>
      <c r="H16" s="6"/>
    </row>
    <row r="17" spans="1:8">
      <c r="A17" s="23"/>
      <c r="B17" s="5"/>
      <c r="C17" s="5"/>
      <c r="D17" s="29"/>
      <c r="E17" s="37"/>
      <c r="F17" s="37"/>
      <c r="G17" s="5"/>
      <c r="H17" s="6"/>
    </row>
    <row r="18" spans="1:8">
      <c r="A18" s="23" t="s">
        <v>21</v>
      </c>
      <c r="B18" s="38"/>
      <c r="C18" s="38"/>
      <c r="D18" s="29"/>
      <c r="E18" s="39" t="s">
        <v>22</v>
      </c>
      <c r="F18" s="139"/>
      <c r="G18" s="139"/>
      <c r="H18" s="6"/>
    </row>
    <row r="19" spans="1:8">
      <c r="A19" s="31"/>
      <c r="B19" s="40"/>
      <c r="C19" s="40"/>
      <c r="D19" s="40"/>
      <c r="E19" s="40"/>
      <c r="F19" s="40"/>
      <c r="G19" s="41"/>
      <c r="H19" s="42"/>
    </row>
    <row r="20" spans="1:8">
      <c r="A20" s="31" t="s">
        <v>23</v>
      </c>
      <c r="B20" s="38"/>
      <c r="C20" s="38"/>
      <c r="D20" s="38"/>
      <c r="E20" s="43" t="s">
        <v>24</v>
      </c>
      <c r="F20" s="181"/>
      <c r="G20" s="44"/>
      <c r="H20" s="45"/>
    </row>
    <row r="21" spans="1:8">
      <c r="A21" s="31"/>
      <c r="B21" s="40"/>
      <c r="C21" s="46"/>
      <c r="D21" s="40"/>
      <c r="E21" s="40"/>
      <c r="F21" s="40"/>
      <c r="G21" s="41"/>
      <c r="H21" s="42"/>
    </row>
    <row r="22" spans="1:8">
      <c r="A22" s="31" t="s">
        <v>25</v>
      </c>
      <c r="B22" s="140"/>
      <c r="C22" s="140"/>
      <c r="D22" s="140"/>
      <c r="E22" s="140"/>
      <c r="F22" s="140"/>
      <c r="G22" s="25" t="s">
        <v>26</v>
      </c>
      <c r="H22" s="141"/>
    </row>
    <row r="23" spans="1:8">
      <c r="A23" s="48" t="s">
        <v>27</v>
      </c>
      <c r="B23" s="142">
        <v>0</v>
      </c>
      <c r="C23" s="142">
        <v>40</v>
      </c>
      <c r="D23" s="142">
        <v>0</v>
      </c>
      <c r="E23" s="142">
        <v>0</v>
      </c>
      <c r="F23" s="142">
        <v>0</v>
      </c>
      <c r="G23" s="49"/>
      <c r="H23" s="143">
        <v>0</v>
      </c>
    </row>
    <row r="24" spans="1:8">
      <c r="A24" s="48"/>
      <c r="B24" s="50"/>
      <c r="C24" s="50"/>
      <c r="D24" s="50"/>
      <c r="E24" s="50"/>
      <c r="F24" s="50"/>
      <c r="G24" s="50"/>
      <c r="H24" s="6"/>
    </row>
    <row r="25" spans="1:8">
      <c r="A25" s="51" t="s">
        <v>28</v>
      </c>
      <c r="B25" s="52"/>
      <c r="C25" s="52"/>
      <c r="D25" s="52"/>
      <c r="E25" s="52"/>
      <c r="F25" s="52"/>
      <c r="G25" s="52"/>
      <c r="H25" s="6"/>
    </row>
    <row r="26" spans="1:8">
      <c r="A26" s="23" t="s">
        <v>29</v>
      </c>
      <c r="B26" s="144">
        <v>0</v>
      </c>
      <c r="C26" s="54" t="s">
        <v>30</v>
      </c>
      <c r="D26" s="52"/>
      <c r="E26" s="52"/>
      <c r="F26" s="52"/>
      <c r="G26" s="52"/>
      <c r="H26" s="6"/>
    </row>
    <row r="27" spans="1:8" ht="14.25" customHeight="1">
      <c r="A27" s="369" t="s">
        <v>31</v>
      </c>
      <c r="B27" s="53"/>
      <c r="C27" s="54"/>
      <c r="D27" s="52"/>
      <c r="E27" s="52"/>
      <c r="F27" s="52"/>
      <c r="G27" s="52"/>
      <c r="H27" s="6"/>
    </row>
    <row r="28" spans="1:8">
      <c r="A28" s="369"/>
      <c r="B28" s="144" t="s">
        <v>163</v>
      </c>
      <c r="C28" s="54"/>
      <c r="D28" s="52"/>
      <c r="E28" s="52"/>
      <c r="F28" s="52"/>
      <c r="G28" s="52"/>
      <c r="H28" s="6"/>
    </row>
    <row r="29" spans="1:8" ht="15" thickBot="1">
      <c r="A29" s="55"/>
      <c r="B29" s="56"/>
      <c r="C29" s="57"/>
      <c r="D29" s="56"/>
      <c r="E29" s="56"/>
      <c r="F29" s="56"/>
      <c r="G29" s="56"/>
      <c r="H29" s="58"/>
    </row>
    <row r="30" spans="1:8" ht="15" thickBot="1">
      <c r="A30" s="376" t="s">
        <v>32</v>
      </c>
      <c r="B30" s="379"/>
      <c r="C30" s="371"/>
      <c r="D30" s="371"/>
      <c r="E30" s="371"/>
      <c r="F30" s="371"/>
      <c r="G30" s="371"/>
      <c r="H30" s="372"/>
    </row>
    <row r="31" spans="1:8">
      <c r="A31" s="59"/>
      <c r="B31" s="60"/>
      <c r="C31" s="60"/>
      <c r="D31" s="60"/>
      <c r="E31" s="60"/>
      <c r="F31" s="60"/>
      <c r="G31" s="60"/>
      <c r="H31" s="61"/>
    </row>
    <row r="32" spans="1:8">
      <c r="A32" s="62" t="s">
        <v>33</v>
      </c>
      <c r="B32" s="63"/>
      <c r="C32" s="119">
        <v>1250</v>
      </c>
      <c r="D32" s="5"/>
      <c r="E32" s="52"/>
      <c r="F32" s="52"/>
      <c r="G32" s="52"/>
      <c r="H32" s="6"/>
    </row>
    <row r="33" spans="1:8">
      <c r="A33" s="62" t="s">
        <v>34</v>
      </c>
      <c r="B33" s="64" t="s">
        <v>35</v>
      </c>
      <c r="C33" s="120">
        <v>40</v>
      </c>
      <c r="D33" s="28" t="s">
        <v>36</v>
      </c>
      <c r="E33" s="65"/>
      <c r="F33" s="65"/>
      <c r="G33" s="5"/>
      <c r="H33" s="6"/>
    </row>
    <row r="34" spans="1:8">
      <c r="A34" s="62" t="s">
        <v>37</v>
      </c>
      <c r="B34" s="66" t="s">
        <v>35</v>
      </c>
      <c r="C34" s="121">
        <v>0</v>
      </c>
      <c r="D34" s="28" t="s">
        <v>38</v>
      </c>
      <c r="E34" s="65"/>
      <c r="F34" s="65"/>
      <c r="G34" s="5"/>
      <c r="H34" s="6"/>
    </row>
    <row r="35" spans="1:8">
      <c r="A35" s="31" t="s">
        <v>39</v>
      </c>
      <c r="B35" s="163" t="s">
        <v>40</v>
      </c>
      <c r="C35" s="122">
        <v>1210</v>
      </c>
      <c r="D35" s="65"/>
      <c r="E35" s="65"/>
      <c r="F35" s="65"/>
      <c r="G35" s="5"/>
      <c r="H35" s="6"/>
    </row>
    <row r="36" spans="1:8" ht="15" thickBot="1">
      <c r="A36" s="62"/>
      <c r="B36" s="63"/>
      <c r="C36" s="67"/>
      <c r="D36" s="65"/>
      <c r="E36" s="65"/>
      <c r="F36" s="65"/>
      <c r="G36" s="5"/>
      <c r="H36" s="6"/>
    </row>
    <row r="37" spans="1:8">
      <c r="A37" s="380" t="s">
        <v>580</v>
      </c>
      <c r="B37" s="379"/>
      <c r="C37" s="379"/>
      <c r="D37" s="379"/>
      <c r="E37" s="379"/>
      <c r="F37" s="379"/>
      <c r="G37" s="379"/>
      <c r="H37" s="381"/>
    </row>
    <row r="38" spans="1:8" ht="67.5" customHeight="1">
      <c r="A38" s="68"/>
      <c r="B38" s="382" t="s">
        <v>42</v>
      </c>
      <c r="C38" s="383"/>
      <c r="D38" s="159" t="s">
        <v>43</v>
      </c>
      <c r="E38" s="160" t="s">
        <v>44</v>
      </c>
      <c r="F38" s="69" t="s">
        <v>577</v>
      </c>
      <c r="G38" s="384" t="s">
        <v>45</v>
      </c>
      <c r="H38" s="385"/>
    </row>
    <row r="39" spans="1:8">
      <c r="A39" s="70">
        <v>1</v>
      </c>
      <c r="B39" s="429" t="s">
        <v>175</v>
      </c>
      <c r="C39" s="430"/>
      <c r="D39" s="145">
        <v>1500</v>
      </c>
      <c r="E39" s="145">
        <v>880</v>
      </c>
      <c r="F39" s="157" t="s">
        <v>168</v>
      </c>
      <c r="G39" s="388">
        <v>2380</v>
      </c>
      <c r="H39" s="389"/>
    </row>
    <row r="40" spans="1:8">
      <c r="A40" s="70">
        <v>2</v>
      </c>
      <c r="B40" s="429"/>
      <c r="C40" s="430"/>
      <c r="D40" s="145">
        <v>0</v>
      </c>
      <c r="E40" s="145">
        <v>0</v>
      </c>
      <c r="F40" s="157" t="s">
        <v>61</v>
      </c>
      <c r="G40" s="388">
        <v>0</v>
      </c>
      <c r="H40" s="389"/>
    </row>
    <row r="41" spans="1:8">
      <c r="A41" s="70">
        <v>3</v>
      </c>
      <c r="B41" s="429"/>
      <c r="C41" s="430"/>
      <c r="D41" s="145">
        <v>0</v>
      </c>
      <c r="E41" s="145">
        <v>0</v>
      </c>
      <c r="F41" s="157" t="s">
        <v>61</v>
      </c>
      <c r="G41" s="388">
        <v>0</v>
      </c>
      <c r="H41" s="389"/>
    </row>
    <row r="42" spans="1:8">
      <c r="A42" s="70">
        <v>4</v>
      </c>
      <c r="B42" s="429"/>
      <c r="C42" s="430"/>
      <c r="D42" s="145">
        <v>0</v>
      </c>
      <c r="E42" s="145">
        <v>0</v>
      </c>
      <c r="F42" s="157" t="s">
        <v>61</v>
      </c>
      <c r="G42" s="388">
        <v>0</v>
      </c>
      <c r="H42" s="389"/>
    </row>
    <row r="43" spans="1:8">
      <c r="A43" s="70">
        <v>5</v>
      </c>
      <c r="B43" s="429"/>
      <c r="C43" s="430"/>
      <c r="D43" s="145">
        <v>0</v>
      </c>
      <c r="E43" s="145">
        <v>0</v>
      </c>
      <c r="F43" s="157" t="s">
        <v>61</v>
      </c>
      <c r="G43" s="388">
        <v>0</v>
      </c>
      <c r="H43" s="389"/>
    </row>
    <row r="44" spans="1:8">
      <c r="A44" s="70">
        <v>6</v>
      </c>
      <c r="B44" s="429"/>
      <c r="C44" s="430"/>
      <c r="D44" s="145">
        <v>0</v>
      </c>
      <c r="E44" s="145">
        <v>0</v>
      </c>
      <c r="F44" s="157" t="s">
        <v>61</v>
      </c>
      <c r="G44" s="388">
        <v>0</v>
      </c>
      <c r="H44" s="389"/>
    </row>
    <row r="45" spans="1:8">
      <c r="A45" s="70">
        <v>7</v>
      </c>
      <c r="B45" s="429"/>
      <c r="C45" s="430"/>
      <c r="D45" s="145">
        <v>0</v>
      </c>
      <c r="E45" s="145">
        <v>0</v>
      </c>
      <c r="F45" s="157" t="s">
        <v>61</v>
      </c>
      <c r="G45" s="388">
        <v>0</v>
      </c>
      <c r="H45" s="389"/>
    </row>
    <row r="46" spans="1:8">
      <c r="A46" s="70">
        <v>8</v>
      </c>
      <c r="B46" s="431"/>
      <c r="C46" s="432"/>
      <c r="D46" s="146">
        <v>0</v>
      </c>
      <c r="E46" s="146">
        <v>0</v>
      </c>
      <c r="F46" s="157" t="s">
        <v>61</v>
      </c>
      <c r="G46" s="388">
        <v>0</v>
      </c>
      <c r="H46" s="389"/>
    </row>
    <row r="47" spans="1:8">
      <c r="A47" s="71"/>
      <c r="B47" s="422" t="s">
        <v>581</v>
      </c>
      <c r="C47" s="422"/>
      <c r="D47" s="422"/>
      <c r="E47" s="422"/>
      <c r="F47" s="422"/>
      <c r="G47" s="36" t="s">
        <v>47</v>
      </c>
      <c r="H47" s="125">
        <v>0</v>
      </c>
    </row>
    <row r="48" spans="1:8">
      <c r="A48" s="73"/>
      <c r="B48" s="36"/>
      <c r="C48" s="36"/>
      <c r="D48" s="36"/>
      <c r="E48" s="36"/>
      <c r="F48" s="36" t="s">
        <v>582</v>
      </c>
      <c r="G48" s="36" t="s">
        <v>48</v>
      </c>
      <c r="H48" s="125">
        <v>2380</v>
      </c>
    </row>
    <row r="49" spans="1:8">
      <c r="A49" s="73"/>
      <c r="B49" s="36"/>
      <c r="C49" s="36"/>
      <c r="D49" s="36"/>
      <c r="E49" s="36"/>
      <c r="F49" s="36"/>
      <c r="G49" s="36"/>
      <c r="H49" s="74"/>
    </row>
    <row r="50" spans="1:8" ht="27.65" customHeight="1">
      <c r="A50" s="396" t="s">
        <v>572</v>
      </c>
      <c r="B50" s="397"/>
      <c r="C50" s="397"/>
      <c r="D50" s="123">
        <v>2380</v>
      </c>
      <c r="E50" s="5" t="s">
        <v>574</v>
      </c>
      <c r="F50" s="5"/>
      <c r="G50" s="5"/>
      <c r="H50" s="6"/>
    </row>
    <row r="51" spans="1:8">
      <c r="A51" s="62" t="s">
        <v>16</v>
      </c>
      <c r="B51" s="5"/>
      <c r="C51" s="75"/>
      <c r="D51" s="76">
        <v>0.3</v>
      </c>
      <c r="E51" s="5" t="s">
        <v>99</v>
      </c>
      <c r="F51" s="5"/>
      <c r="G51" s="5"/>
      <c r="H51" s="6"/>
    </row>
    <row r="52" spans="1:8">
      <c r="A52" s="35" t="s">
        <v>50</v>
      </c>
      <c r="B52" s="5"/>
      <c r="C52" s="36" t="s">
        <v>51</v>
      </c>
      <c r="D52" s="124">
        <v>714</v>
      </c>
      <c r="E52" s="5"/>
      <c r="F52" s="5"/>
      <c r="G52" s="5"/>
      <c r="H52" s="6"/>
    </row>
    <row r="53" spans="1:8" ht="15" thickBot="1">
      <c r="A53" s="77"/>
      <c r="B53" s="78"/>
      <c r="C53" s="78"/>
      <c r="D53" s="57"/>
      <c r="E53" s="57"/>
      <c r="F53" s="57"/>
      <c r="G53" s="57"/>
      <c r="H53" s="58"/>
    </row>
    <row r="54" spans="1:8" ht="32.9" customHeight="1">
      <c r="A54" s="398" t="s">
        <v>578</v>
      </c>
      <c r="B54" s="399"/>
      <c r="C54" s="399"/>
      <c r="D54" s="399"/>
      <c r="E54" s="399"/>
      <c r="F54" s="399"/>
      <c r="G54" s="79"/>
      <c r="H54" s="161"/>
    </row>
    <row r="55" spans="1:8" ht="25.5" customHeight="1">
      <c r="A55" s="80"/>
      <c r="B55" s="382" t="s">
        <v>42</v>
      </c>
      <c r="C55" s="383"/>
      <c r="D55" s="69" t="s">
        <v>52</v>
      </c>
      <c r="E55" s="390" t="s">
        <v>53</v>
      </c>
      <c r="F55" s="391"/>
      <c r="G55" s="5"/>
      <c r="H55" s="6"/>
    </row>
    <row r="56" spans="1:8">
      <c r="A56" s="70">
        <v>1</v>
      </c>
      <c r="B56" s="400" t="s">
        <v>175</v>
      </c>
      <c r="C56" s="401"/>
      <c r="D56" s="147">
        <v>2</v>
      </c>
      <c r="E56" s="427">
        <v>642</v>
      </c>
      <c r="F56" s="428"/>
      <c r="G56" s="5"/>
      <c r="H56" s="6"/>
    </row>
    <row r="57" spans="1:8">
      <c r="A57" s="70">
        <v>2</v>
      </c>
      <c r="B57" s="400" t="s">
        <v>61</v>
      </c>
      <c r="C57" s="401"/>
      <c r="D57" s="147"/>
      <c r="E57" s="427">
        <v>0</v>
      </c>
      <c r="F57" s="428"/>
      <c r="G57" s="5"/>
      <c r="H57" s="6"/>
    </row>
    <row r="58" spans="1:8">
      <c r="A58" s="70">
        <v>3</v>
      </c>
      <c r="B58" s="400" t="s">
        <v>61</v>
      </c>
      <c r="C58" s="401"/>
      <c r="D58" s="147"/>
      <c r="E58" s="427">
        <v>0</v>
      </c>
      <c r="F58" s="428"/>
      <c r="G58" s="5"/>
      <c r="H58" s="6"/>
    </row>
    <row r="59" spans="1:8">
      <c r="A59" s="70">
        <v>4</v>
      </c>
      <c r="B59" s="400" t="s">
        <v>61</v>
      </c>
      <c r="C59" s="401"/>
      <c r="D59" s="147"/>
      <c r="E59" s="427">
        <v>0</v>
      </c>
      <c r="F59" s="428"/>
      <c r="G59" s="5"/>
      <c r="H59" s="6"/>
    </row>
    <row r="60" spans="1:8">
      <c r="A60" s="70">
        <v>5</v>
      </c>
      <c r="B60" s="400" t="s">
        <v>61</v>
      </c>
      <c r="C60" s="401"/>
      <c r="D60" s="147"/>
      <c r="E60" s="427">
        <v>0</v>
      </c>
      <c r="F60" s="428"/>
      <c r="G60" s="5"/>
      <c r="H60" s="6"/>
    </row>
    <row r="61" spans="1:8">
      <c r="A61" s="70">
        <v>6</v>
      </c>
      <c r="B61" s="400" t="s">
        <v>61</v>
      </c>
      <c r="C61" s="401"/>
      <c r="D61" s="147"/>
      <c r="E61" s="427">
        <v>0</v>
      </c>
      <c r="F61" s="428"/>
      <c r="G61" s="5"/>
      <c r="H61" s="6"/>
    </row>
    <row r="62" spans="1:8">
      <c r="A62" s="70">
        <v>7</v>
      </c>
      <c r="B62" s="400" t="s">
        <v>61</v>
      </c>
      <c r="C62" s="401"/>
      <c r="D62" s="147"/>
      <c r="E62" s="427">
        <v>0</v>
      </c>
      <c r="F62" s="428"/>
      <c r="G62" s="5"/>
      <c r="H62" s="6"/>
    </row>
    <row r="63" spans="1:8">
      <c r="A63" s="71">
        <v>8</v>
      </c>
      <c r="B63" s="400" t="s">
        <v>61</v>
      </c>
      <c r="C63" s="401"/>
      <c r="D63" s="148"/>
      <c r="E63" s="425">
        <v>0</v>
      </c>
      <c r="F63" s="426"/>
      <c r="G63" s="5"/>
      <c r="H63" s="6"/>
    </row>
    <row r="64" spans="1:8">
      <c r="A64" s="73"/>
      <c r="B64" s="39"/>
      <c r="C64" s="39"/>
      <c r="D64" s="36" t="s">
        <v>54</v>
      </c>
      <c r="E64" s="36" t="s">
        <v>55</v>
      </c>
      <c r="F64" s="126">
        <v>642</v>
      </c>
      <c r="G64" s="5"/>
      <c r="H64" s="6"/>
    </row>
    <row r="65" spans="1:8">
      <c r="A65" s="73"/>
      <c r="B65" s="36"/>
      <c r="C65" s="36"/>
      <c r="D65" s="36"/>
      <c r="E65" s="5"/>
      <c r="F65" s="36"/>
      <c r="G65" s="5"/>
      <c r="H65" s="6"/>
    </row>
    <row r="66" spans="1:8" ht="14.25" customHeight="1">
      <c r="A66" s="406" t="s">
        <v>56</v>
      </c>
      <c r="B66" s="407"/>
      <c r="C66" s="149"/>
      <c r="D66" s="149"/>
      <c r="E66" s="134"/>
      <c r="F66" s="149"/>
      <c r="G66" s="150"/>
      <c r="H66" s="6"/>
    </row>
    <row r="67" spans="1:8" ht="24" customHeight="1">
      <c r="A67" s="406"/>
      <c r="B67" s="407"/>
      <c r="C67" s="149"/>
      <c r="D67" s="149"/>
      <c r="E67" s="134"/>
      <c r="F67" s="149"/>
      <c r="G67" s="134"/>
      <c r="H67" s="6"/>
    </row>
    <row r="68" spans="1:8">
      <c r="A68" s="408" t="s">
        <v>61</v>
      </c>
      <c r="B68" s="409"/>
      <c r="C68" s="36"/>
      <c r="D68" s="36"/>
      <c r="E68" s="5"/>
      <c r="F68" s="36"/>
      <c r="G68" s="5"/>
      <c r="H68" s="6"/>
    </row>
    <row r="69" spans="1:8">
      <c r="A69" s="35"/>
      <c r="B69" s="81" t="s">
        <v>57</v>
      </c>
      <c r="C69" s="36" t="s">
        <v>55</v>
      </c>
      <c r="D69" s="164">
        <v>642</v>
      </c>
      <c r="E69" s="5"/>
      <c r="F69" s="81"/>
      <c r="G69" s="36"/>
      <c r="H69" s="72"/>
    </row>
    <row r="70" spans="1:8" ht="14.15" customHeight="1">
      <c r="A70" s="35"/>
      <c r="B70" s="81" t="s">
        <v>58</v>
      </c>
      <c r="C70" s="82" t="s">
        <v>59</v>
      </c>
      <c r="D70" s="164">
        <v>0</v>
      </c>
      <c r="E70" s="52"/>
      <c r="F70" s="81"/>
      <c r="G70" s="82"/>
      <c r="H70" s="83"/>
    </row>
    <row r="71" spans="1:8">
      <c r="A71" s="35"/>
      <c r="B71" s="81"/>
      <c r="C71" s="82"/>
      <c r="D71" s="84"/>
      <c r="E71" s="85"/>
      <c r="F71" s="5"/>
      <c r="G71" s="5"/>
      <c r="H71" s="6"/>
    </row>
    <row r="72" spans="1:8">
      <c r="A72" s="86" t="s">
        <v>60</v>
      </c>
      <c r="B72" s="151"/>
      <c r="C72" s="82" t="s">
        <v>59</v>
      </c>
      <c r="D72" s="152">
        <v>0</v>
      </c>
      <c r="E72" s="41" t="s">
        <v>61</v>
      </c>
      <c r="F72" s="81"/>
      <c r="G72" s="82"/>
      <c r="H72" s="83"/>
    </row>
    <row r="73" spans="1:8">
      <c r="A73" s="35"/>
      <c r="B73" s="36" t="s">
        <v>62</v>
      </c>
      <c r="C73" s="36" t="s">
        <v>63</v>
      </c>
      <c r="D73" s="127">
        <v>642</v>
      </c>
      <c r="E73" s="5"/>
      <c r="F73" s="5"/>
      <c r="G73" s="36"/>
      <c r="H73" s="72"/>
    </row>
    <row r="74" spans="1:8">
      <c r="A74" s="35"/>
      <c r="B74" s="36"/>
      <c r="C74" s="36"/>
      <c r="D74" s="87"/>
      <c r="E74" s="5"/>
      <c r="F74" s="5"/>
      <c r="G74" s="36"/>
      <c r="H74" s="72"/>
    </row>
    <row r="75" spans="1:8">
      <c r="A75" s="165"/>
      <c r="B75" s="166"/>
      <c r="C75" s="166"/>
      <c r="D75" s="87"/>
      <c r="E75" s="5"/>
      <c r="F75" s="5"/>
      <c r="G75" s="36"/>
      <c r="H75" s="72"/>
    </row>
    <row r="76" spans="1:8" ht="15" thickBot="1">
      <c r="A76" s="55"/>
      <c r="B76" s="88"/>
      <c r="C76" s="89"/>
      <c r="D76" s="90"/>
      <c r="E76" s="57"/>
      <c r="F76" s="57"/>
      <c r="G76" s="89"/>
      <c r="H76" s="58"/>
    </row>
    <row r="77" spans="1:8" ht="15" thickBot="1">
      <c r="A77" s="410" t="s">
        <v>64</v>
      </c>
      <c r="B77" s="411"/>
      <c r="C77" s="411"/>
      <c r="D77" s="411"/>
      <c r="E77" s="411"/>
      <c r="F77" s="411"/>
      <c r="G77" s="411"/>
      <c r="H77" s="412"/>
    </row>
    <row r="78" spans="1:8">
      <c r="A78" s="35"/>
      <c r="B78" s="47"/>
      <c r="C78" s="25"/>
      <c r="D78" s="91"/>
      <c r="E78" s="43"/>
      <c r="F78" s="43"/>
      <c r="G78" s="43"/>
      <c r="H78" s="92"/>
    </row>
    <row r="79" spans="1:8">
      <c r="A79" s="23" t="s">
        <v>65</v>
      </c>
      <c r="B79" s="47"/>
      <c r="C79" s="25"/>
      <c r="D79" s="128">
        <v>714</v>
      </c>
      <c r="E79" s="423" t="s">
        <v>576</v>
      </c>
      <c r="F79" s="423"/>
      <c r="G79" s="423"/>
      <c r="H79" s="424"/>
    </row>
    <row r="80" spans="1:8">
      <c r="A80" s="31"/>
      <c r="B80" s="41"/>
      <c r="C80" s="41"/>
      <c r="D80" s="93"/>
      <c r="E80" s="423"/>
      <c r="F80" s="423"/>
      <c r="G80" s="423"/>
      <c r="H80" s="424"/>
    </row>
    <row r="81" spans="1:8" ht="14.25" customHeight="1">
      <c r="A81" s="369" t="s">
        <v>66</v>
      </c>
      <c r="B81" s="81" t="s">
        <v>67</v>
      </c>
      <c r="C81" s="82" t="s">
        <v>59</v>
      </c>
      <c r="D81" s="170">
        <v>0</v>
      </c>
      <c r="E81" s="85"/>
      <c r="F81" s="5"/>
      <c r="G81" s="5"/>
      <c r="H81" s="6"/>
    </row>
    <row r="82" spans="1:8">
      <c r="A82" s="369"/>
      <c r="B82" s="81" t="s">
        <v>68</v>
      </c>
      <c r="C82" s="82" t="s">
        <v>59</v>
      </c>
      <c r="D82" s="170">
        <v>0</v>
      </c>
      <c r="E82" s="85"/>
      <c r="F82" s="5"/>
      <c r="G82" s="5"/>
      <c r="H82" s="6"/>
    </row>
    <row r="83" spans="1:8">
      <c r="A83" s="35"/>
      <c r="B83" s="81"/>
      <c r="C83" s="82"/>
      <c r="D83" s="94"/>
      <c r="E83" s="85"/>
      <c r="F83" s="5"/>
      <c r="G83" s="5"/>
      <c r="H83" s="6"/>
    </row>
    <row r="84" spans="1:8">
      <c r="A84" s="35"/>
      <c r="B84" s="81" t="s">
        <v>69</v>
      </c>
      <c r="C84" s="82" t="s">
        <v>70</v>
      </c>
      <c r="D84" s="170">
        <v>0</v>
      </c>
      <c r="E84" s="85"/>
      <c r="F84" s="5"/>
      <c r="G84" s="5"/>
      <c r="H84" s="6"/>
    </row>
    <row r="85" spans="1:8">
      <c r="A85" s="23" t="s">
        <v>71</v>
      </c>
      <c r="B85" s="5"/>
      <c r="C85" s="36" t="s">
        <v>72</v>
      </c>
      <c r="D85" s="170">
        <v>714</v>
      </c>
      <c r="E85" s="5"/>
      <c r="F85" s="95"/>
      <c r="G85" s="5"/>
      <c r="H85" s="6"/>
    </row>
    <row r="86" spans="1:8" ht="15" thickBot="1">
      <c r="A86" s="23"/>
      <c r="B86" s="5"/>
      <c r="C86" s="36"/>
      <c r="D86" s="169"/>
      <c r="E86" s="5"/>
      <c r="F86" s="95"/>
      <c r="G86" s="5"/>
      <c r="H86" s="6"/>
    </row>
    <row r="87" spans="1:8" ht="15" thickBot="1">
      <c r="A87" s="376" t="s">
        <v>73</v>
      </c>
      <c r="B87" s="371"/>
      <c r="C87" s="371"/>
      <c r="D87" s="371"/>
      <c r="E87" s="371"/>
      <c r="F87" s="371"/>
      <c r="G87" s="371"/>
      <c r="H87" s="372"/>
    </row>
    <row r="88" spans="1:8">
      <c r="A88" s="23"/>
      <c r="B88" s="5"/>
      <c r="C88" s="36"/>
      <c r="D88" s="169"/>
      <c r="E88" s="5"/>
      <c r="F88" s="95"/>
      <c r="G88" s="5"/>
      <c r="H88" s="6"/>
    </row>
    <row r="89" spans="1:8">
      <c r="A89" s="23" t="s">
        <v>33</v>
      </c>
      <c r="B89" s="5"/>
      <c r="C89" s="36"/>
      <c r="D89" s="170">
        <v>1250</v>
      </c>
      <c r="E89" s="5"/>
      <c r="F89" s="95"/>
      <c r="G89" s="5"/>
      <c r="H89" s="6"/>
    </row>
    <row r="90" spans="1:8">
      <c r="A90" s="23"/>
      <c r="B90" s="5"/>
      <c r="C90" s="54"/>
      <c r="D90" s="96"/>
      <c r="E90" s="5"/>
      <c r="F90" s="95"/>
      <c r="G90" s="5"/>
      <c r="H90" s="6"/>
    </row>
    <row r="91" spans="1:8">
      <c r="A91" s="39" t="s">
        <v>34</v>
      </c>
      <c r="B91" s="81" t="s">
        <v>67</v>
      </c>
      <c r="C91" s="82" t="s">
        <v>59</v>
      </c>
      <c r="D91" s="170">
        <v>40</v>
      </c>
      <c r="E91" s="5"/>
      <c r="F91" s="95"/>
      <c r="G91" s="5"/>
      <c r="H91" s="6"/>
    </row>
    <row r="92" spans="1:8">
      <c r="A92" s="62"/>
      <c r="B92" s="81" t="s">
        <v>68</v>
      </c>
      <c r="C92" s="82" t="s">
        <v>59</v>
      </c>
      <c r="D92" s="170">
        <v>10</v>
      </c>
      <c r="E92" s="5"/>
      <c r="F92" s="95"/>
      <c r="G92" s="5"/>
      <c r="H92" s="6"/>
    </row>
    <row r="93" spans="1:8">
      <c r="A93" s="62"/>
      <c r="B93" s="81"/>
      <c r="C93" s="82"/>
      <c r="D93" s="169"/>
      <c r="E93" s="5"/>
      <c r="F93" s="95"/>
      <c r="G93" s="5"/>
      <c r="H93" s="6"/>
    </row>
    <row r="94" spans="1:8">
      <c r="A94" s="23"/>
      <c r="B94" s="81" t="s">
        <v>69</v>
      </c>
      <c r="C94" s="82" t="s">
        <v>59</v>
      </c>
      <c r="D94" s="170">
        <v>0</v>
      </c>
      <c r="E94" s="5"/>
      <c r="F94" s="95"/>
      <c r="G94" s="5"/>
      <c r="H94" s="6"/>
    </row>
    <row r="95" spans="1:8">
      <c r="A95" s="23"/>
      <c r="B95" s="81"/>
      <c r="C95" s="82"/>
      <c r="D95" s="169"/>
      <c r="E95" s="417" t="s">
        <v>61</v>
      </c>
      <c r="F95" s="417"/>
      <c r="G95" s="417"/>
      <c r="H95" s="418"/>
    </row>
    <row r="96" spans="1:8">
      <c r="A96" s="23"/>
      <c r="B96" s="81" t="s">
        <v>101</v>
      </c>
      <c r="C96" s="82" t="s">
        <v>59</v>
      </c>
      <c r="D96" s="170">
        <v>40</v>
      </c>
      <c r="E96" s="417"/>
      <c r="F96" s="417"/>
      <c r="G96" s="417"/>
      <c r="H96" s="418"/>
    </row>
    <row r="97" spans="1:8">
      <c r="A97" s="23"/>
      <c r="B97" s="81" t="s">
        <v>75</v>
      </c>
      <c r="C97" s="82" t="s">
        <v>59</v>
      </c>
      <c r="D97" s="170">
        <v>0</v>
      </c>
      <c r="E97" s="97"/>
      <c r="F97" s="97"/>
      <c r="G97" s="97"/>
      <c r="H97" s="98"/>
    </row>
    <row r="98" spans="1:8">
      <c r="A98" s="23"/>
      <c r="B98" s="158"/>
      <c r="C98" s="82"/>
      <c r="D98" s="169"/>
      <c r="E98" s="5"/>
      <c r="F98" s="95"/>
      <c r="G98" s="5"/>
      <c r="H98" s="6"/>
    </row>
    <row r="99" spans="1:8">
      <c r="A99" s="35" t="s">
        <v>76</v>
      </c>
      <c r="B99" s="81"/>
      <c r="C99" s="36" t="s">
        <v>77</v>
      </c>
      <c r="D99" s="170">
        <v>1160</v>
      </c>
      <c r="E99" s="5"/>
      <c r="F99" s="95"/>
      <c r="G99" s="5"/>
      <c r="H99" s="6"/>
    </row>
    <row r="100" spans="1:8">
      <c r="A100" s="23" t="s">
        <v>78</v>
      </c>
      <c r="B100" s="5"/>
      <c r="C100" s="36" t="s">
        <v>79</v>
      </c>
      <c r="D100" s="170">
        <v>290</v>
      </c>
      <c r="E100" s="5" t="s">
        <v>80</v>
      </c>
      <c r="F100" s="95"/>
      <c r="G100" s="5"/>
      <c r="H100" s="6"/>
    </row>
    <row r="101" spans="1:8" ht="15" thickBot="1">
      <c r="A101" s="5"/>
      <c r="B101" s="5"/>
      <c r="C101" s="5"/>
      <c r="D101" s="5"/>
      <c r="E101" s="5"/>
      <c r="F101" s="5"/>
      <c r="G101" s="5"/>
      <c r="H101" s="6"/>
    </row>
    <row r="102" spans="1:8" ht="15" thickBot="1">
      <c r="A102" s="376" t="s">
        <v>81</v>
      </c>
      <c r="B102" s="371"/>
      <c r="C102" s="371"/>
      <c r="D102" s="371"/>
      <c r="E102" s="371"/>
      <c r="F102" s="371"/>
      <c r="G102" s="371"/>
      <c r="H102" s="372"/>
    </row>
    <row r="103" spans="1:8">
      <c r="A103" s="59"/>
      <c r="B103" s="60"/>
      <c r="C103" s="60"/>
      <c r="D103" s="60"/>
      <c r="E103" s="60"/>
      <c r="F103" s="60"/>
      <c r="G103" s="60"/>
      <c r="H103" s="61"/>
    </row>
    <row r="104" spans="1:8">
      <c r="A104" s="35" t="s">
        <v>39</v>
      </c>
      <c r="B104" s="5"/>
      <c r="C104" s="5"/>
      <c r="D104" s="119">
        <v>1210</v>
      </c>
      <c r="E104" s="5" t="s">
        <v>82</v>
      </c>
      <c r="F104" s="5"/>
      <c r="G104" s="5"/>
      <c r="H104" s="6"/>
    </row>
    <row r="105" spans="1:8">
      <c r="A105" s="35" t="s">
        <v>83</v>
      </c>
      <c r="B105" s="5"/>
      <c r="C105" s="82" t="s">
        <v>59</v>
      </c>
      <c r="D105" s="119">
        <v>714</v>
      </c>
      <c r="E105" s="54" t="s">
        <v>84</v>
      </c>
      <c r="F105" s="5"/>
      <c r="G105" s="5"/>
      <c r="H105" s="6"/>
    </row>
    <row r="106" spans="1:8">
      <c r="A106" s="419" t="s">
        <v>85</v>
      </c>
      <c r="B106" s="420"/>
      <c r="C106" s="82" t="s">
        <v>59</v>
      </c>
      <c r="D106" s="153">
        <v>0</v>
      </c>
      <c r="E106" s="54" t="s">
        <v>86</v>
      </c>
      <c r="F106" s="5"/>
      <c r="G106" s="5"/>
      <c r="H106" s="6"/>
    </row>
    <row r="107" spans="1:8">
      <c r="A107" s="23" t="s">
        <v>87</v>
      </c>
      <c r="B107" s="5"/>
      <c r="C107" s="36" t="s">
        <v>88</v>
      </c>
      <c r="D107" s="129">
        <v>496</v>
      </c>
      <c r="E107" s="5" t="s">
        <v>89</v>
      </c>
      <c r="F107" s="5"/>
      <c r="G107" s="5"/>
      <c r="H107" s="6"/>
    </row>
    <row r="108" spans="1:8" ht="15" thickBot="1">
      <c r="A108" s="23"/>
      <c r="B108" s="5"/>
      <c r="C108" s="81"/>
      <c r="D108" s="99"/>
      <c r="E108" s="29"/>
      <c r="F108" s="5"/>
      <c r="G108" s="5"/>
      <c r="H108" s="6"/>
    </row>
    <row r="109" spans="1:8" ht="15" thickBot="1">
      <c r="A109" s="376" t="s">
        <v>90</v>
      </c>
      <c r="B109" s="371"/>
      <c r="C109" s="371"/>
      <c r="D109" s="371"/>
      <c r="E109" s="371"/>
      <c r="F109" s="371"/>
      <c r="G109" s="371"/>
      <c r="H109" s="372"/>
    </row>
    <row r="110" spans="1:8">
      <c r="A110" s="59"/>
      <c r="B110" s="60"/>
      <c r="C110" s="60"/>
      <c r="D110" s="60"/>
      <c r="E110" s="60"/>
      <c r="F110" s="60"/>
      <c r="G110" s="60"/>
      <c r="H110" s="61"/>
    </row>
    <row r="111" spans="1:8">
      <c r="A111" s="35" t="s">
        <v>33</v>
      </c>
      <c r="B111" s="5"/>
      <c r="C111" s="5"/>
      <c r="D111" s="120">
        <v>1250</v>
      </c>
      <c r="E111" s="5"/>
      <c r="F111" s="5"/>
      <c r="G111" s="5"/>
      <c r="H111" s="6"/>
    </row>
    <row r="112" spans="1:8">
      <c r="A112" s="62" t="s">
        <v>37</v>
      </c>
      <c r="B112" s="5"/>
      <c r="C112" s="82" t="s">
        <v>59</v>
      </c>
      <c r="D112" s="120">
        <v>0</v>
      </c>
      <c r="E112" s="5"/>
      <c r="F112" s="5"/>
      <c r="G112" s="5"/>
      <c r="H112" s="6"/>
    </row>
    <row r="113" spans="1:8">
      <c r="A113" s="35" t="s">
        <v>91</v>
      </c>
      <c r="B113" s="5"/>
      <c r="C113" s="82" t="s">
        <v>59</v>
      </c>
      <c r="D113" s="130">
        <v>496</v>
      </c>
      <c r="E113" s="5"/>
      <c r="F113" s="5"/>
      <c r="G113" s="5"/>
      <c r="H113" s="6"/>
    </row>
    <row r="114" spans="1:8">
      <c r="A114" s="23" t="s">
        <v>92</v>
      </c>
      <c r="B114" s="5"/>
      <c r="C114" s="36" t="s">
        <v>93</v>
      </c>
      <c r="D114" s="131">
        <v>754</v>
      </c>
      <c r="E114" s="5" t="s">
        <v>89</v>
      </c>
      <c r="F114" s="5"/>
      <c r="G114" s="5"/>
      <c r="H114" s="6"/>
    </row>
    <row r="115" spans="1:8">
      <c r="A115" s="35"/>
      <c r="B115" s="5"/>
      <c r="C115" s="82"/>
      <c r="D115" s="100"/>
      <c r="E115" s="5"/>
      <c r="F115" s="5"/>
      <c r="G115" s="5"/>
      <c r="H115" s="6"/>
    </row>
    <row r="116" spans="1:8">
      <c r="A116" s="35" t="s">
        <v>94</v>
      </c>
      <c r="B116" s="415" t="s">
        <v>169</v>
      </c>
      <c r="C116" s="416"/>
      <c r="D116" s="5"/>
      <c r="E116" s="81" t="s">
        <v>95</v>
      </c>
      <c r="F116" s="154">
        <v>44362</v>
      </c>
      <c r="G116" s="5"/>
      <c r="H116" s="6"/>
    </row>
    <row r="117" spans="1:8">
      <c r="A117" s="35"/>
      <c r="B117" s="5"/>
      <c r="C117" s="5"/>
      <c r="D117" s="5"/>
      <c r="E117" s="81"/>
      <c r="F117" s="5"/>
      <c r="G117" s="5"/>
      <c r="H117" s="6"/>
    </row>
    <row r="118" spans="1:8">
      <c r="A118" s="35" t="s">
        <v>96</v>
      </c>
      <c r="B118" s="415" t="s">
        <v>170</v>
      </c>
      <c r="C118" s="416"/>
      <c r="D118" s="5"/>
      <c r="E118" s="81" t="s">
        <v>95</v>
      </c>
      <c r="F118" s="154">
        <v>44363</v>
      </c>
      <c r="G118" s="5"/>
      <c r="H118" s="6"/>
    </row>
    <row r="119" spans="1:8" ht="15" thickBot="1">
      <c r="A119" s="55"/>
      <c r="B119" s="57"/>
      <c r="C119" s="57"/>
      <c r="D119" s="57"/>
      <c r="E119" s="57"/>
      <c r="F119" s="57"/>
      <c r="G119" s="57"/>
      <c r="H119" s="58"/>
    </row>
  </sheetData>
  <sheetProtection algorithmName="SHA-512" hashValue="yRngxeW7yEsy8/ZJD9PMeIZjbDUWxiaqN+mBxnkszcwX7pQjsUQchpP5SESEtIWnmGJman9aKp7cG0wmMZUNeg==" saltValue="fUTt23ooAwTsGHGymC7NWw==" spinCount="100000" sheet="1" objects="1" scenarios="1" selectLockedCells="1" selectUnlockedCells="1"/>
  <mergeCells count="60">
    <mergeCell ref="B118:C118"/>
    <mergeCell ref="A77:H77"/>
    <mergeCell ref="A81:A82"/>
    <mergeCell ref="A87:H87"/>
    <mergeCell ref="E95:H96"/>
    <mergeCell ref="A102:H102"/>
    <mergeCell ref="A106:B106"/>
    <mergeCell ref="A109:H109"/>
    <mergeCell ref="B116:C116"/>
    <mergeCell ref="E79:H79"/>
    <mergeCell ref="E80:H80"/>
    <mergeCell ref="A68:B68"/>
    <mergeCell ref="B59:C59"/>
    <mergeCell ref="E59:F59"/>
    <mergeCell ref="B60:C60"/>
    <mergeCell ref="E60:F60"/>
    <mergeCell ref="B61:C61"/>
    <mergeCell ref="E61:F61"/>
    <mergeCell ref="B62:C62"/>
    <mergeCell ref="E62:F62"/>
    <mergeCell ref="B63:C63"/>
    <mergeCell ref="E63:F63"/>
    <mergeCell ref="A66:B67"/>
    <mergeCell ref="B56:C56"/>
    <mergeCell ref="E56:F56"/>
    <mergeCell ref="B57:C57"/>
    <mergeCell ref="E57:F57"/>
    <mergeCell ref="B58:C58"/>
    <mergeCell ref="E58:F58"/>
    <mergeCell ref="B55:C55"/>
    <mergeCell ref="E55:F55"/>
    <mergeCell ref="B43:C43"/>
    <mergeCell ref="G43:H43"/>
    <mergeCell ref="B44:C44"/>
    <mergeCell ref="G44:H44"/>
    <mergeCell ref="B45:C45"/>
    <mergeCell ref="G45:H45"/>
    <mergeCell ref="B46:C46"/>
    <mergeCell ref="G46:H46"/>
    <mergeCell ref="B47:F47"/>
    <mergeCell ref="A50:C50"/>
    <mergeCell ref="A54:F54"/>
    <mergeCell ref="B40:C40"/>
    <mergeCell ref="G40:H40"/>
    <mergeCell ref="B41:C41"/>
    <mergeCell ref="G41:H41"/>
    <mergeCell ref="B42:C42"/>
    <mergeCell ref="G42:H42"/>
    <mergeCell ref="A30:H30"/>
    <mergeCell ref="A37:H37"/>
    <mergeCell ref="B38:C38"/>
    <mergeCell ref="G38:H38"/>
    <mergeCell ref="B39:C39"/>
    <mergeCell ref="G39:H39"/>
    <mergeCell ref="A27:A28"/>
    <mergeCell ref="A1:H1"/>
    <mergeCell ref="B2:D2"/>
    <mergeCell ref="E4:G4"/>
    <mergeCell ref="A6:H6"/>
    <mergeCell ref="B7:F7"/>
  </mergeCells>
  <conditionalFormatting sqref="G39:H46">
    <cfRule type="expression" priority="1">
      <formula>AND+$F$39:$F$46="Yes"</formula>
    </cfRule>
  </conditionalFormatting>
  <pageMargins left="0.7" right="0.7" top="0.75" bottom="0.75" header="0.3" footer="0.3"/>
  <pageSetup scale="58" orientation="portrait" horizontalDpi="1200" verticalDpi="1200" r:id="rId1"/>
  <headerFooter>
    <oddHeader>&amp;C&amp;"Calibri"&amp;10&amp;K000000 Unclassified&amp;1#_x000D_</oddHeader>
    <oddFooter>&amp;C_x000D_&amp;1#&amp;"Calibri"&amp;10&amp;K000000 Unclassified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xdr:col>
                    <xdr:colOff>31750</xdr:colOff>
                    <xdr:row>2</xdr:row>
                    <xdr:rowOff>184150</xdr:rowOff>
                  </from>
                  <to>
                    <xdr:col>1</xdr:col>
                    <xdr:colOff>946150</xdr:colOff>
                    <xdr:row>4</xdr:row>
                    <xdr:rowOff>12700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xdr:col>
                    <xdr:colOff>1022350</xdr:colOff>
                    <xdr:row>2</xdr:row>
                    <xdr:rowOff>177800</xdr:rowOff>
                  </from>
                  <to>
                    <xdr:col>2</xdr:col>
                    <xdr:colOff>565150</xdr:colOff>
                    <xdr:row>4</xdr:row>
                    <xdr:rowOff>12700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2</xdr:col>
                    <xdr:colOff>1308100</xdr:colOff>
                    <xdr:row>3</xdr:row>
                    <xdr:rowOff>12700</xdr:rowOff>
                  </from>
                  <to>
                    <xdr:col>3</xdr:col>
                    <xdr:colOff>1092200</xdr:colOff>
                    <xdr:row>4</xdr:row>
                    <xdr:rowOff>12700</xdr:rowOff>
                  </to>
                </anchor>
              </controlPr>
            </control>
          </mc:Choice>
        </mc:AlternateContent>
        <mc:AlternateContent xmlns:mc="http://schemas.openxmlformats.org/markup-compatibility/2006">
          <mc:Choice Requires="x14">
            <control shapeId="14348" r:id="rId7" name="Check Box 12">
              <controlPr defaultSize="0" autoFill="0" autoLine="0" autoPict="0">
                <anchor moveWithCells="1">
                  <from>
                    <xdr:col>1</xdr:col>
                    <xdr:colOff>31750</xdr:colOff>
                    <xdr:row>19</xdr:row>
                    <xdr:rowOff>0</xdr:rowOff>
                  </from>
                  <to>
                    <xdr:col>1</xdr:col>
                    <xdr:colOff>946150</xdr:colOff>
                    <xdr:row>20</xdr:row>
                    <xdr:rowOff>12700</xdr:rowOff>
                  </to>
                </anchor>
              </controlPr>
            </control>
          </mc:Choice>
        </mc:AlternateContent>
        <mc:AlternateContent xmlns:mc="http://schemas.openxmlformats.org/markup-compatibility/2006">
          <mc:Choice Requires="x14">
            <control shapeId="14349" r:id="rId8" name="Check Box 13">
              <controlPr defaultSize="0" autoFill="0" autoLine="0" autoPict="0">
                <anchor moveWithCells="1">
                  <from>
                    <xdr:col>2</xdr:col>
                    <xdr:colOff>31750</xdr:colOff>
                    <xdr:row>19</xdr:row>
                    <xdr:rowOff>0</xdr:rowOff>
                  </from>
                  <to>
                    <xdr:col>2</xdr:col>
                    <xdr:colOff>946150</xdr:colOff>
                    <xdr:row>20</xdr:row>
                    <xdr:rowOff>12700</xdr:rowOff>
                  </to>
                </anchor>
              </controlPr>
            </control>
          </mc:Choice>
        </mc:AlternateContent>
        <mc:AlternateContent xmlns:mc="http://schemas.openxmlformats.org/markup-compatibility/2006">
          <mc:Choice Requires="x14">
            <control shapeId="14350" r:id="rId9" name="Check Box 14">
              <controlPr defaultSize="0" autoFill="0" autoLine="0" autoPict="0">
                <anchor moveWithCells="1">
                  <from>
                    <xdr:col>3</xdr:col>
                    <xdr:colOff>31750</xdr:colOff>
                    <xdr:row>19</xdr:row>
                    <xdr:rowOff>0</xdr:rowOff>
                  </from>
                  <to>
                    <xdr:col>3</xdr:col>
                    <xdr:colOff>946150</xdr:colOff>
                    <xdr:row>20</xdr:row>
                    <xdr:rowOff>12700</xdr:rowOff>
                  </to>
                </anchor>
              </controlPr>
            </control>
          </mc:Choice>
        </mc:AlternateContent>
        <mc:AlternateContent xmlns:mc="http://schemas.openxmlformats.org/markup-compatibility/2006">
          <mc:Choice Requires="x14">
            <control shapeId="14351" r:id="rId10" name="Check Box 15">
              <controlPr defaultSize="0" autoFill="0" autoLine="0" autoPict="0">
                <anchor moveWithCells="1">
                  <from>
                    <xdr:col>1</xdr:col>
                    <xdr:colOff>31750</xdr:colOff>
                    <xdr:row>21</xdr:row>
                    <xdr:rowOff>0</xdr:rowOff>
                  </from>
                  <to>
                    <xdr:col>1</xdr:col>
                    <xdr:colOff>946150</xdr:colOff>
                    <xdr:row>22</xdr:row>
                    <xdr:rowOff>12700</xdr:rowOff>
                  </to>
                </anchor>
              </controlPr>
            </control>
          </mc:Choice>
        </mc:AlternateContent>
        <mc:AlternateContent xmlns:mc="http://schemas.openxmlformats.org/markup-compatibility/2006">
          <mc:Choice Requires="x14">
            <control shapeId="14352" r:id="rId11" name="Check Box 16">
              <controlPr defaultSize="0" autoFill="0" autoLine="0" autoPict="0">
                <anchor moveWithCells="1">
                  <from>
                    <xdr:col>2</xdr:col>
                    <xdr:colOff>31750</xdr:colOff>
                    <xdr:row>21</xdr:row>
                    <xdr:rowOff>0</xdr:rowOff>
                  </from>
                  <to>
                    <xdr:col>2</xdr:col>
                    <xdr:colOff>946150</xdr:colOff>
                    <xdr:row>22</xdr:row>
                    <xdr:rowOff>12700</xdr:rowOff>
                  </to>
                </anchor>
              </controlPr>
            </control>
          </mc:Choice>
        </mc:AlternateContent>
        <mc:AlternateContent xmlns:mc="http://schemas.openxmlformats.org/markup-compatibility/2006">
          <mc:Choice Requires="x14">
            <control shapeId="14353" r:id="rId12" name="Check Box 17">
              <controlPr defaultSize="0" autoFill="0" autoLine="0" autoPict="0">
                <anchor moveWithCells="1">
                  <from>
                    <xdr:col>3</xdr:col>
                    <xdr:colOff>31750</xdr:colOff>
                    <xdr:row>21</xdr:row>
                    <xdr:rowOff>0</xdr:rowOff>
                  </from>
                  <to>
                    <xdr:col>3</xdr:col>
                    <xdr:colOff>1022350</xdr:colOff>
                    <xdr:row>22</xdr:row>
                    <xdr:rowOff>38100</xdr:rowOff>
                  </to>
                </anchor>
              </controlPr>
            </control>
          </mc:Choice>
        </mc:AlternateContent>
        <mc:AlternateContent xmlns:mc="http://schemas.openxmlformats.org/markup-compatibility/2006">
          <mc:Choice Requires="x14">
            <control shapeId="14354" r:id="rId13" name="Check Box 18">
              <controlPr defaultSize="0" autoFill="0" autoLine="0" autoPict="0">
                <anchor moveWithCells="1">
                  <from>
                    <xdr:col>4</xdr:col>
                    <xdr:colOff>31750</xdr:colOff>
                    <xdr:row>21</xdr:row>
                    <xdr:rowOff>0</xdr:rowOff>
                  </from>
                  <to>
                    <xdr:col>4</xdr:col>
                    <xdr:colOff>946150</xdr:colOff>
                    <xdr:row>22</xdr:row>
                    <xdr:rowOff>12700</xdr:rowOff>
                  </to>
                </anchor>
              </controlPr>
            </control>
          </mc:Choice>
        </mc:AlternateContent>
        <mc:AlternateContent xmlns:mc="http://schemas.openxmlformats.org/markup-compatibility/2006">
          <mc:Choice Requires="x14">
            <control shapeId="14355" r:id="rId14" name="Check Box 19">
              <controlPr defaultSize="0" autoFill="0" autoLine="0" autoPict="0">
                <anchor moveWithCells="1">
                  <from>
                    <xdr:col>5</xdr:col>
                    <xdr:colOff>31750</xdr:colOff>
                    <xdr:row>21</xdr:row>
                    <xdr:rowOff>0</xdr:rowOff>
                  </from>
                  <to>
                    <xdr:col>5</xdr:col>
                    <xdr:colOff>1041400</xdr:colOff>
                    <xdr:row>21</xdr:row>
                    <xdr:rowOff>177800</xdr:rowOff>
                  </to>
                </anchor>
              </controlPr>
            </control>
          </mc:Choice>
        </mc:AlternateContent>
        <mc:AlternateContent xmlns:mc="http://schemas.openxmlformats.org/markup-compatibility/2006">
          <mc:Choice Requires="x14">
            <control shapeId="14358" r:id="rId15" name="Check Box 22">
              <controlPr defaultSize="0" autoFill="0" autoLine="0" autoPict="0">
                <anchor moveWithCells="1">
                  <from>
                    <xdr:col>2</xdr:col>
                    <xdr:colOff>31750</xdr:colOff>
                    <xdr:row>65</xdr:row>
                    <xdr:rowOff>0</xdr:rowOff>
                  </from>
                  <to>
                    <xdr:col>2</xdr:col>
                    <xdr:colOff>946150</xdr:colOff>
                    <xdr:row>66</xdr:row>
                    <xdr:rowOff>12700</xdr:rowOff>
                  </to>
                </anchor>
              </controlPr>
            </control>
          </mc:Choice>
        </mc:AlternateContent>
        <mc:AlternateContent xmlns:mc="http://schemas.openxmlformats.org/markup-compatibility/2006">
          <mc:Choice Requires="x14">
            <control shapeId="14359" r:id="rId16" name="Check Box 23">
              <controlPr defaultSize="0" autoFill="0" autoLine="0" autoPict="0">
                <anchor moveWithCells="1">
                  <from>
                    <xdr:col>2</xdr:col>
                    <xdr:colOff>31750</xdr:colOff>
                    <xdr:row>66</xdr:row>
                    <xdr:rowOff>31750</xdr:rowOff>
                  </from>
                  <to>
                    <xdr:col>3</xdr:col>
                    <xdr:colOff>12700</xdr:colOff>
                    <xdr:row>66</xdr:row>
                    <xdr:rowOff>184150</xdr:rowOff>
                  </to>
                </anchor>
              </controlPr>
            </control>
          </mc:Choice>
        </mc:AlternateContent>
        <mc:AlternateContent xmlns:mc="http://schemas.openxmlformats.org/markup-compatibility/2006">
          <mc:Choice Requires="x14">
            <control shapeId="14360" r:id="rId17" name="Check Box 24">
              <controlPr defaultSize="0" autoFill="0" autoLine="0" autoPict="0">
                <anchor moveWithCells="1">
                  <from>
                    <xdr:col>3</xdr:col>
                    <xdr:colOff>31750</xdr:colOff>
                    <xdr:row>64</xdr:row>
                    <xdr:rowOff>165100</xdr:rowOff>
                  </from>
                  <to>
                    <xdr:col>4</xdr:col>
                    <xdr:colOff>12700</xdr:colOff>
                    <xdr:row>66</xdr:row>
                    <xdr:rowOff>12700</xdr:rowOff>
                  </to>
                </anchor>
              </controlPr>
            </control>
          </mc:Choice>
        </mc:AlternateContent>
        <mc:AlternateContent xmlns:mc="http://schemas.openxmlformats.org/markup-compatibility/2006">
          <mc:Choice Requires="x14">
            <control shapeId="14361" r:id="rId18" name="Check Box 25">
              <controlPr defaultSize="0" autoFill="0" autoLine="0" autoPict="0">
                <anchor moveWithCells="1">
                  <from>
                    <xdr:col>3</xdr:col>
                    <xdr:colOff>31750</xdr:colOff>
                    <xdr:row>66</xdr:row>
                    <xdr:rowOff>0</xdr:rowOff>
                  </from>
                  <to>
                    <xdr:col>3</xdr:col>
                    <xdr:colOff>946150</xdr:colOff>
                    <xdr:row>66</xdr:row>
                    <xdr:rowOff>203200</xdr:rowOff>
                  </to>
                </anchor>
              </controlPr>
            </control>
          </mc:Choice>
        </mc:AlternateContent>
        <mc:AlternateContent xmlns:mc="http://schemas.openxmlformats.org/markup-compatibility/2006">
          <mc:Choice Requires="x14">
            <control shapeId="14362" r:id="rId19" name="Check Box 26">
              <controlPr defaultSize="0" autoFill="0" autoLine="0" autoPict="0">
                <anchor moveWithCells="1">
                  <from>
                    <xdr:col>4</xdr:col>
                    <xdr:colOff>31750</xdr:colOff>
                    <xdr:row>65</xdr:row>
                    <xdr:rowOff>31750</xdr:rowOff>
                  </from>
                  <to>
                    <xdr:col>6</xdr:col>
                    <xdr:colOff>412750</xdr:colOff>
                    <xdr:row>66</xdr:row>
                    <xdr:rowOff>31750</xdr:rowOff>
                  </to>
                </anchor>
              </controlPr>
            </control>
          </mc:Choice>
        </mc:AlternateContent>
        <mc:AlternateContent xmlns:mc="http://schemas.openxmlformats.org/markup-compatibility/2006">
          <mc:Choice Requires="x14">
            <control shapeId="14363" r:id="rId20" name="Check Box 27">
              <controlPr defaultSize="0" autoFill="0" autoLine="0" autoPict="0">
                <anchor moveWithCells="1">
                  <from>
                    <xdr:col>4</xdr:col>
                    <xdr:colOff>31750</xdr:colOff>
                    <xdr:row>66</xdr:row>
                    <xdr:rowOff>12700</xdr:rowOff>
                  </from>
                  <to>
                    <xdr:col>5</xdr:col>
                    <xdr:colOff>419100</xdr:colOff>
                    <xdr:row>66</xdr:row>
                    <xdr:rowOff>228600</xdr:rowOff>
                  </to>
                </anchor>
              </controlPr>
            </control>
          </mc:Choice>
        </mc:AlternateContent>
        <mc:AlternateContent xmlns:mc="http://schemas.openxmlformats.org/markup-compatibility/2006">
          <mc:Choice Requires="x14">
            <control shapeId="14364" r:id="rId21" name="Option Button 28">
              <controlPr defaultSize="0" autoFill="0" autoLine="0" autoPict="0">
                <anchor moveWithCells="1">
                  <from>
                    <xdr:col>5</xdr:col>
                    <xdr:colOff>444500</xdr:colOff>
                    <xdr:row>65</xdr:row>
                    <xdr:rowOff>127000</xdr:rowOff>
                  </from>
                  <to>
                    <xdr:col>5</xdr:col>
                    <xdr:colOff>749300</xdr:colOff>
                    <xdr:row>66</xdr:row>
                    <xdr:rowOff>298450</xdr:rowOff>
                  </to>
                </anchor>
              </controlPr>
            </control>
          </mc:Choice>
        </mc:AlternateContent>
        <mc:AlternateContent xmlns:mc="http://schemas.openxmlformats.org/markup-compatibility/2006">
          <mc:Choice Requires="x14">
            <control shapeId="14365" r:id="rId22" name="Option Button 29">
              <controlPr defaultSize="0" autoFill="0" autoLine="0" autoPict="0">
                <anchor moveWithCells="1">
                  <from>
                    <xdr:col>5</xdr:col>
                    <xdr:colOff>723900</xdr:colOff>
                    <xdr:row>65</xdr:row>
                    <xdr:rowOff>127000</xdr:rowOff>
                  </from>
                  <to>
                    <xdr:col>5</xdr:col>
                    <xdr:colOff>1028700</xdr:colOff>
                    <xdr:row>66</xdr:row>
                    <xdr:rowOff>298450</xdr:rowOff>
                  </to>
                </anchor>
              </controlPr>
            </control>
          </mc:Choice>
        </mc:AlternateContent>
        <mc:AlternateContent xmlns:mc="http://schemas.openxmlformats.org/markup-compatibility/2006">
          <mc:Choice Requires="x14">
            <control shapeId="14366" r:id="rId23" name="Option Button 30">
              <controlPr defaultSize="0" autoFill="0" autoLine="0" autoPict="0">
                <anchor moveWithCells="1">
                  <from>
                    <xdr:col>5</xdr:col>
                    <xdr:colOff>1041400</xdr:colOff>
                    <xdr:row>65</xdr:row>
                    <xdr:rowOff>139700</xdr:rowOff>
                  </from>
                  <to>
                    <xdr:col>5</xdr:col>
                    <xdr:colOff>1346200</xdr:colOff>
                    <xdr:row>66</xdr:row>
                    <xdr:rowOff>298450</xdr:rowOff>
                  </to>
                </anchor>
              </controlPr>
            </control>
          </mc:Choice>
        </mc:AlternateContent>
        <mc:AlternateContent xmlns:mc="http://schemas.openxmlformats.org/markup-compatibility/2006">
          <mc:Choice Requires="x14">
            <control shapeId="14367" r:id="rId24" name="Option Button 31">
              <controlPr defaultSize="0" autoFill="0" autoLine="0" autoPict="0">
                <anchor moveWithCells="1">
                  <from>
                    <xdr:col>5</xdr:col>
                    <xdr:colOff>1384300</xdr:colOff>
                    <xdr:row>65</xdr:row>
                    <xdr:rowOff>127000</xdr:rowOff>
                  </from>
                  <to>
                    <xdr:col>6</xdr:col>
                    <xdr:colOff>222250</xdr:colOff>
                    <xdr:row>66</xdr:row>
                    <xdr:rowOff>298450</xdr:rowOff>
                  </to>
                </anchor>
              </controlPr>
            </control>
          </mc:Choice>
        </mc:AlternateContent>
        <mc:AlternateContent xmlns:mc="http://schemas.openxmlformats.org/markup-compatibility/2006">
          <mc:Choice Requires="x14">
            <control shapeId="14368" r:id="rId25" name="Check Box 32">
              <controlPr defaultSize="0" autoFill="0" autoLine="0" autoPict="0">
                <anchor moveWithCells="1">
                  <from>
                    <xdr:col>5</xdr:col>
                    <xdr:colOff>31750</xdr:colOff>
                    <xdr:row>17</xdr:row>
                    <xdr:rowOff>0</xdr:rowOff>
                  </from>
                  <to>
                    <xdr:col>5</xdr:col>
                    <xdr:colOff>946150</xdr:colOff>
                    <xdr:row>18</xdr:row>
                    <xdr:rowOff>12700</xdr:rowOff>
                  </to>
                </anchor>
              </controlPr>
            </control>
          </mc:Choice>
        </mc:AlternateContent>
        <mc:AlternateContent xmlns:mc="http://schemas.openxmlformats.org/markup-compatibility/2006">
          <mc:Choice Requires="x14">
            <control shapeId="14369" r:id="rId26" name="Check Box 33">
              <controlPr defaultSize="0" autoFill="0" autoLine="0" autoPict="0">
                <anchor moveWithCells="1">
                  <from>
                    <xdr:col>6</xdr:col>
                    <xdr:colOff>31750</xdr:colOff>
                    <xdr:row>17</xdr:row>
                    <xdr:rowOff>0</xdr:rowOff>
                  </from>
                  <to>
                    <xdr:col>6</xdr:col>
                    <xdr:colOff>946150</xdr:colOff>
                    <xdr:row>18</xdr:row>
                    <xdr:rowOff>12700</xdr:rowOff>
                  </to>
                </anchor>
              </controlPr>
            </control>
          </mc:Choice>
        </mc:AlternateContent>
        <mc:AlternateContent xmlns:mc="http://schemas.openxmlformats.org/markup-compatibility/2006">
          <mc:Choice Requires="x14">
            <control shapeId="14373" r:id="rId27" name="Check Box 37">
              <controlPr defaultSize="0" autoFill="0" autoLine="0" autoPict="0">
                <anchor moveWithCells="1">
                  <from>
                    <xdr:col>1</xdr:col>
                    <xdr:colOff>31750</xdr:colOff>
                    <xdr:row>12</xdr:row>
                    <xdr:rowOff>177800</xdr:rowOff>
                  </from>
                  <to>
                    <xdr:col>1</xdr:col>
                    <xdr:colOff>946150</xdr:colOff>
                    <xdr:row>14</xdr:row>
                    <xdr:rowOff>0</xdr:rowOff>
                  </to>
                </anchor>
              </controlPr>
            </control>
          </mc:Choice>
        </mc:AlternateContent>
        <mc:AlternateContent xmlns:mc="http://schemas.openxmlformats.org/markup-compatibility/2006">
          <mc:Choice Requires="x14">
            <control shapeId="14374" r:id="rId28" name="Check Box 38">
              <controlPr defaultSize="0" autoFill="0" autoLine="0" autoPict="0">
                <anchor moveWithCells="1">
                  <from>
                    <xdr:col>1</xdr:col>
                    <xdr:colOff>1327150</xdr:colOff>
                    <xdr:row>12</xdr:row>
                    <xdr:rowOff>177800</xdr:rowOff>
                  </from>
                  <to>
                    <xdr:col>2</xdr:col>
                    <xdr:colOff>469900</xdr:colOff>
                    <xdr:row>14</xdr:row>
                    <xdr:rowOff>0</xdr:rowOff>
                  </to>
                </anchor>
              </controlPr>
            </control>
          </mc:Choice>
        </mc:AlternateContent>
        <mc:AlternateContent xmlns:mc="http://schemas.openxmlformats.org/markup-compatibility/2006">
          <mc:Choice Requires="x14">
            <control shapeId="14375" r:id="rId29" name="Check Box 39">
              <controlPr defaultSize="0" autoFill="0" autoLine="0" autoPict="0">
                <anchor moveWithCells="1">
                  <from>
                    <xdr:col>2</xdr:col>
                    <xdr:colOff>495300</xdr:colOff>
                    <xdr:row>12</xdr:row>
                    <xdr:rowOff>177800</xdr:rowOff>
                  </from>
                  <to>
                    <xdr:col>3</xdr:col>
                    <xdr:colOff>114300</xdr:colOff>
                    <xdr:row>14</xdr:row>
                    <xdr:rowOff>0</xdr:rowOff>
                  </to>
                </anchor>
              </controlPr>
            </control>
          </mc:Choice>
        </mc:AlternateContent>
        <mc:AlternateContent xmlns:mc="http://schemas.openxmlformats.org/markup-compatibility/2006">
          <mc:Choice Requires="x14">
            <control shapeId="14376" r:id="rId30" name="Check Box 40">
              <controlPr defaultSize="0" autoFill="0" autoLine="0" autoPict="0">
                <anchor moveWithCells="1">
                  <from>
                    <xdr:col>3</xdr:col>
                    <xdr:colOff>495300</xdr:colOff>
                    <xdr:row>12</xdr:row>
                    <xdr:rowOff>177800</xdr:rowOff>
                  </from>
                  <to>
                    <xdr:col>3</xdr:col>
                    <xdr:colOff>1295400</xdr:colOff>
                    <xdr:row>14</xdr:row>
                    <xdr:rowOff>0</xdr:rowOff>
                  </to>
                </anchor>
              </controlPr>
            </control>
          </mc:Choice>
        </mc:AlternateContent>
        <mc:AlternateContent xmlns:mc="http://schemas.openxmlformats.org/markup-compatibility/2006">
          <mc:Choice Requires="x14">
            <control shapeId="14377" r:id="rId31" name="Check Box 41">
              <controlPr defaultSize="0" autoFill="0" autoLine="0" autoPict="0">
                <anchor moveWithCells="1">
                  <from>
                    <xdr:col>4</xdr:col>
                    <xdr:colOff>139700</xdr:colOff>
                    <xdr:row>12</xdr:row>
                    <xdr:rowOff>177800</xdr:rowOff>
                  </from>
                  <to>
                    <xdr:col>4</xdr:col>
                    <xdr:colOff>952500</xdr:colOff>
                    <xdr:row>14</xdr:row>
                    <xdr:rowOff>0</xdr:rowOff>
                  </to>
                </anchor>
              </controlPr>
            </control>
          </mc:Choice>
        </mc:AlternateContent>
        <mc:AlternateContent xmlns:mc="http://schemas.openxmlformats.org/markup-compatibility/2006">
          <mc:Choice Requires="x14">
            <control shapeId="14378" r:id="rId32" name="Check Box 42">
              <controlPr defaultSize="0" autoFill="0" autoLine="0" autoPict="0">
                <anchor moveWithCells="1">
                  <from>
                    <xdr:col>5</xdr:col>
                    <xdr:colOff>1193800</xdr:colOff>
                    <xdr:row>12</xdr:row>
                    <xdr:rowOff>177800</xdr:rowOff>
                  </from>
                  <to>
                    <xdr:col>6</xdr:col>
                    <xdr:colOff>1003300</xdr:colOff>
                    <xdr:row>14</xdr:row>
                    <xdr:rowOff>0</xdr:rowOff>
                  </to>
                </anchor>
              </controlPr>
            </control>
          </mc:Choice>
        </mc:AlternateContent>
        <mc:AlternateContent xmlns:mc="http://schemas.openxmlformats.org/markup-compatibility/2006">
          <mc:Choice Requires="x14">
            <control shapeId="14379" r:id="rId33" name="Check Box 43">
              <controlPr defaultSize="0" autoFill="0" autoLine="0" autoPict="0">
                <anchor moveWithCells="1">
                  <from>
                    <xdr:col>4</xdr:col>
                    <xdr:colOff>1327150</xdr:colOff>
                    <xdr:row>12</xdr:row>
                    <xdr:rowOff>177800</xdr:rowOff>
                  </from>
                  <to>
                    <xdr:col>5</xdr:col>
                    <xdr:colOff>812800</xdr:colOff>
                    <xdr:row>14</xdr:row>
                    <xdr:rowOff>0</xdr:rowOff>
                  </to>
                </anchor>
              </controlPr>
            </control>
          </mc:Choice>
        </mc:AlternateContent>
        <mc:AlternateContent xmlns:mc="http://schemas.openxmlformats.org/markup-compatibility/2006">
          <mc:Choice Requires="x14">
            <control shapeId="14380" r:id="rId34" name="Check Box 44">
              <controlPr defaultSize="0" autoFill="0" autoLine="0" autoPict="0">
                <anchor moveWithCells="1">
                  <from>
                    <xdr:col>5</xdr:col>
                    <xdr:colOff>1308100</xdr:colOff>
                    <xdr:row>19</xdr:row>
                    <xdr:rowOff>0</xdr:rowOff>
                  </from>
                  <to>
                    <xdr:col>6</xdr:col>
                    <xdr:colOff>850900</xdr:colOff>
                    <xdr:row>20</xdr:row>
                    <xdr:rowOff>12700</xdr:rowOff>
                  </to>
                </anchor>
              </controlPr>
            </control>
          </mc:Choice>
        </mc:AlternateContent>
        <mc:AlternateContent xmlns:mc="http://schemas.openxmlformats.org/markup-compatibility/2006">
          <mc:Choice Requires="x14">
            <control shapeId="14381" r:id="rId35" name="Check Box 45">
              <controlPr defaultSize="0" autoFill="0" autoLine="0" autoPict="0">
                <anchor moveWithCells="1">
                  <from>
                    <xdr:col>7</xdr:col>
                    <xdr:colOff>31750</xdr:colOff>
                    <xdr:row>19</xdr:row>
                    <xdr:rowOff>0</xdr:rowOff>
                  </from>
                  <to>
                    <xdr:col>8</xdr:col>
                    <xdr:colOff>12700</xdr:colOff>
                    <xdr:row>20</xdr:row>
                    <xdr:rowOff>12700</xdr:rowOff>
                  </to>
                </anchor>
              </controlPr>
            </control>
          </mc:Choice>
        </mc:AlternateContent>
        <mc:AlternateContent xmlns:mc="http://schemas.openxmlformats.org/markup-compatibility/2006">
          <mc:Choice Requires="x14">
            <control shapeId="14382" r:id="rId36" name="Check Box 46">
              <controlPr defaultSize="0" autoFill="0" autoLine="0" autoPict="0">
                <anchor moveWithCells="1">
                  <from>
                    <xdr:col>5</xdr:col>
                    <xdr:colOff>203200</xdr:colOff>
                    <xdr:row>18</xdr:row>
                    <xdr:rowOff>184150</xdr:rowOff>
                  </from>
                  <to>
                    <xdr:col>5</xdr:col>
                    <xdr:colOff>1117600</xdr:colOff>
                    <xdr:row>20</xdr:row>
                    <xdr:rowOff>0</xdr:rowOff>
                  </to>
                </anchor>
              </controlPr>
            </control>
          </mc:Choice>
        </mc:AlternateContent>
        <mc:AlternateContent xmlns:mc="http://schemas.openxmlformats.org/markup-compatibility/2006">
          <mc:Choice Requires="x14">
            <control shapeId="14383" r:id="rId37" name="Check Box 47">
              <controlPr defaultSize="0" autoFill="0" autoLine="0" autoPict="0">
                <anchor moveWithCells="1">
                  <from>
                    <xdr:col>1</xdr:col>
                    <xdr:colOff>31750</xdr:colOff>
                    <xdr:row>17</xdr:row>
                    <xdr:rowOff>0</xdr:rowOff>
                  </from>
                  <to>
                    <xdr:col>1</xdr:col>
                    <xdr:colOff>946150</xdr:colOff>
                    <xdr:row>18</xdr:row>
                    <xdr:rowOff>12700</xdr:rowOff>
                  </to>
                </anchor>
              </controlPr>
            </control>
          </mc:Choice>
        </mc:AlternateContent>
        <mc:AlternateContent xmlns:mc="http://schemas.openxmlformats.org/markup-compatibility/2006">
          <mc:Choice Requires="x14">
            <control shapeId="14384" r:id="rId38" name="Check Box 48">
              <controlPr defaultSize="0" autoFill="0" autoLine="0" autoPict="0">
                <anchor moveWithCells="1">
                  <from>
                    <xdr:col>2</xdr:col>
                    <xdr:colOff>641350</xdr:colOff>
                    <xdr:row>17</xdr:row>
                    <xdr:rowOff>12700</xdr:rowOff>
                  </from>
                  <to>
                    <xdr:col>3</xdr:col>
                    <xdr:colOff>304800</xdr:colOff>
                    <xdr:row>18</xdr:row>
                    <xdr:rowOff>25400</xdr:rowOff>
                  </to>
                </anchor>
              </controlPr>
            </control>
          </mc:Choice>
        </mc:AlternateContent>
        <mc:AlternateContent xmlns:mc="http://schemas.openxmlformats.org/markup-compatibility/2006">
          <mc:Choice Requires="x14">
            <control shapeId="14385" r:id="rId39" name="Check Box 49">
              <controlPr defaultSize="0" autoFill="0" autoLine="0" autoPict="0">
                <anchor moveWithCells="1">
                  <from>
                    <xdr:col>1</xdr:col>
                    <xdr:colOff>1041400</xdr:colOff>
                    <xdr:row>17</xdr:row>
                    <xdr:rowOff>25400</xdr:rowOff>
                  </from>
                  <to>
                    <xdr:col>2</xdr:col>
                    <xdr:colOff>603250</xdr:colOff>
                    <xdr:row>18</xdr:row>
                    <xdr:rowOff>12700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dimension ref="A1:H119"/>
  <sheetViews>
    <sheetView topLeftCell="A59" zoomScale="70" zoomScaleNormal="70" workbookViewId="0">
      <selection activeCell="A51" sqref="A51"/>
    </sheetView>
  </sheetViews>
  <sheetFormatPr defaultColWidth="9.08984375" defaultRowHeight="14.5"/>
  <cols>
    <col min="1" max="1" width="32" customWidth="1"/>
    <col min="2" max="2" width="24.453125" customWidth="1"/>
    <col min="3" max="3" width="18.90625" customWidth="1"/>
    <col min="4" max="4" width="23.08984375" customWidth="1"/>
    <col min="5" max="5" width="20" customWidth="1"/>
    <col min="6" max="6" width="20.54296875" customWidth="1"/>
    <col min="7" max="7" width="15.08984375" customWidth="1"/>
    <col min="8" max="8" width="13" customWidth="1"/>
  </cols>
  <sheetData>
    <row r="1" spans="1:8" ht="19.399999999999999" customHeight="1" thickBot="1">
      <c r="A1" s="370" t="s">
        <v>0</v>
      </c>
      <c r="B1" s="433"/>
      <c r="C1" s="433"/>
      <c r="D1" s="433"/>
      <c r="E1" s="433"/>
      <c r="F1" s="433"/>
      <c r="G1" s="433"/>
      <c r="H1" s="434"/>
    </row>
    <row r="2" spans="1:8" ht="15" thickBot="1">
      <c r="A2" s="1" t="s">
        <v>1</v>
      </c>
      <c r="B2" s="435" t="s">
        <v>176</v>
      </c>
      <c r="C2" s="436"/>
      <c r="D2" s="436"/>
      <c r="E2" s="2" t="s">
        <v>2</v>
      </c>
      <c r="F2" s="132">
        <v>44440</v>
      </c>
      <c r="G2" s="2" t="s">
        <v>3</v>
      </c>
      <c r="H2" s="133">
        <v>44804</v>
      </c>
    </row>
    <row r="3" spans="1:8">
      <c r="A3" s="3"/>
      <c r="B3" s="4"/>
      <c r="C3" s="4"/>
      <c r="D3" s="4"/>
      <c r="E3" s="5"/>
      <c r="F3" s="5"/>
      <c r="G3" s="5"/>
      <c r="H3" s="6"/>
    </row>
    <row r="4" spans="1:8">
      <c r="A4" s="7" t="s">
        <v>4</v>
      </c>
      <c r="B4" s="134"/>
      <c r="C4" s="134"/>
      <c r="D4" s="134"/>
      <c r="E4" s="374" t="s">
        <v>5</v>
      </c>
      <c r="F4" s="375"/>
      <c r="G4" s="375"/>
      <c r="H4" s="8">
        <v>2021</v>
      </c>
    </row>
    <row r="5" spans="1:8" ht="15" thickBot="1">
      <c r="A5" s="3"/>
      <c r="B5" s="4"/>
      <c r="C5" s="4"/>
      <c r="D5" s="4"/>
      <c r="E5" s="5"/>
      <c r="F5" s="5"/>
      <c r="G5" s="5"/>
      <c r="H5" s="6"/>
    </row>
    <row r="6" spans="1:8" ht="15" thickBot="1">
      <c r="A6" s="376" t="s">
        <v>6</v>
      </c>
      <c r="B6" s="371"/>
      <c r="C6" s="371"/>
      <c r="D6" s="371"/>
      <c r="E6" s="371"/>
      <c r="F6" s="371"/>
      <c r="G6" s="371"/>
      <c r="H6" s="372"/>
    </row>
    <row r="7" spans="1:8">
      <c r="A7" s="9" t="s">
        <v>7</v>
      </c>
      <c r="B7" s="377" t="s">
        <v>172</v>
      </c>
      <c r="C7" s="378"/>
      <c r="D7" s="378"/>
      <c r="E7" s="378"/>
      <c r="F7" s="378"/>
      <c r="G7" s="10" t="s">
        <v>97</v>
      </c>
      <c r="H7" s="135" t="s">
        <v>160</v>
      </c>
    </row>
    <row r="8" spans="1:8">
      <c r="A8" s="11"/>
      <c r="B8" s="12"/>
      <c r="C8" s="12"/>
      <c r="D8" s="12"/>
      <c r="E8" s="12"/>
      <c r="F8" s="13"/>
      <c r="G8" s="12"/>
      <c r="H8" s="14"/>
    </row>
    <row r="9" spans="1:8">
      <c r="A9" s="15" t="s">
        <v>9</v>
      </c>
      <c r="B9" s="16" t="s">
        <v>10</v>
      </c>
      <c r="C9" s="17"/>
      <c r="D9" s="17"/>
      <c r="E9" s="17" t="s">
        <v>11</v>
      </c>
      <c r="F9" s="17" t="s">
        <v>12</v>
      </c>
      <c r="G9" s="18"/>
      <c r="H9" s="19" t="s">
        <v>13</v>
      </c>
    </row>
    <row r="10" spans="1:8">
      <c r="A10" s="20"/>
      <c r="B10" s="136" t="s">
        <v>173</v>
      </c>
      <c r="C10" s="136"/>
      <c r="D10" s="136"/>
      <c r="E10" s="21" t="s">
        <v>140</v>
      </c>
      <c r="F10" s="136">
        <v>11</v>
      </c>
      <c r="G10" s="22"/>
      <c r="H10" s="137" t="s">
        <v>174</v>
      </c>
    </row>
    <row r="11" spans="1:8">
      <c r="A11" s="20"/>
      <c r="B11" s="22"/>
      <c r="C11" s="22"/>
      <c r="D11" s="22"/>
      <c r="E11" s="22"/>
      <c r="F11" s="22"/>
      <c r="G11" s="22"/>
      <c r="H11" s="6"/>
    </row>
    <row r="12" spans="1:8">
      <c r="A12" s="23" t="s">
        <v>14</v>
      </c>
      <c r="B12" s="118">
        <v>1250</v>
      </c>
      <c r="C12" s="28" t="s">
        <v>98</v>
      </c>
      <c r="D12" s="22"/>
      <c r="E12" s="22"/>
      <c r="F12" s="22"/>
      <c r="G12" s="25" t="s">
        <v>16</v>
      </c>
      <c r="H12" s="26">
        <v>0.3</v>
      </c>
    </row>
    <row r="13" spans="1:8">
      <c r="A13" s="23"/>
      <c r="B13" s="27"/>
      <c r="C13" s="28"/>
      <c r="D13" s="22"/>
      <c r="E13" s="22"/>
      <c r="F13" s="22"/>
      <c r="G13" s="29"/>
      <c r="H13" s="30"/>
    </row>
    <row r="14" spans="1:8">
      <c r="A14" s="31" t="s">
        <v>17</v>
      </c>
      <c r="B14" s="32"/>
      <c r="C14" s="32"/>
      <c r="D14" s="32"/>
      <c r="E14" s="32"/>
      <c r="F14" s="32"/>
      <c r="G14" s="33"/>
      <c r="H14" s="34"/>
    </row>
    <row r="15" spans="1:8">
      <c r="A15" s="35"/>
      <c r="B15" s="22"/>
      <c r="C15" s="22"/>
      <c r="D15" s="22"/>
      <c r="E15" s="22"/>
      <c r="F15" s="22"/>
      <c r="G15" s="22"/>
      <c r="H15" s="30"/>
    </row>
    <row r="16" spans="1:8">
      <c r="A16" s="23" t="s">
        <v>18</v>
      </c>
      <c r="B16" s="138">
        <v>2</v>
      </c>
      <c r="C16" s="5"/>
      <c r="D16" s="36" t="s">
        <v>19</v>
      </c>
      <c r="E16" s="138">
        <v>0</v>
      </c>
      <c r="F16" s="37"/>
      <c r="G16" s="5"/>
      <c r="H16" s="6"/>
    </row>
    <row r="17" spans="1:8">
      <c r="A17" s="23"/>
      <c r="B17" s="5"/>
      <c r="C17" s="5"/>
      <c r="D17" s="29"/>
      <c r="E17" s="37"/>
      <c r="F17" s="37"/>
      <c r="G17" s="5"/>
      <c r="H17" s="6"/>
    </row>
    <row r="18" spans="1:8">
      <c r="A18" s="23" t="s">
        <v>21</v>
      </c>
      <c r="B18" s="38"/>
      <c r="C18" s="38"/>
      <c r="D18" s="29"/>
      <c r="E18" s="39" t="s">
        <v>22</v>
      </c>
      <c r="F18" s="139"/>
      <c r="G18" s="139"/>
      <c r="H18" s="6"/>
    </row>
    <row r="19" spans="1:8">
      <c r="A19" s="31"/>
      <c r="B19" s="40"/>
      <c r="C19" s="40"/>
      <c r="D19" s="40"/>
      <c r="E19" s="40"/>
      <c r="F19" s="40"/>
      <c r="G19" s="41"/>
      <c r="H19" s="42"/>
    </row>
    <row r="20" spans="1:8">
      <c r="A20" s="31" t="s">
        <v>23</v>
      </c>
      <c r="B20" s="38"/>
      <c r="C20" s="38"/>
      <c r="D20" s="38"/>
      <c r="E20" s="43" t="s">
        <v>24</v>
      </c>
      <c r="F20" s="181"/>
      <c r="G20" s="44"/>
      <c r="H20" s="45"/>
    </row>
    <row r="21" spans="1:8">
      <c r="A21" s="31"/>
      <c r="B21" s="40"/>
      <c r="C21" s="46"/>
      <c r="D21" s="40"/>
      <c r="E21" s="40"/>
      <c r="F21" s="40"/>
      <c r="G21" s="41"/>
      <c r="H21" s="42"/>
    </row>
    <row r="22" spans="1:8">
      <c r="A22" s="31" t="s">
        <v>25</v>
      </c>
      <c r="B22" s="140"/>
      <c r="C22" s="140"/>
      <c r="D22" s="140"/>
      <c r="E22" s="140"/>
      <c r="F22" s="140"/>
      <c r="G22" s="25" t="s">
        <v>26</v>
      </c>
      <c r="H22" s="141"/>
    </row>
    <row r="23" spans="1:8">
      <c r="A23" s="48" t="s">
        <v>27</v>
      </c>
      <c r="B23" s="142">
        <v>0</v>
      </c>
      <c r="C23" s="142">
        <v>40</v>
      </c>
      <c r="D23" s="142">
        <v>0</v>
      </c>
      <c r="E23" s="142">
        <v>0</v>
      </c>
      <c r="F23" s="142">
        <v>0</v>
      </c>
      <c r="G23" s="49"/>
      <c r="H23" s="143">
        <v>0</v>
      </c>
    </row>
    <row r="24" spans="1:8">
      <c r="A24" s="48"/>
      <c r="B24" s="50"/>
      <c r="C24" s="50"/>
      <c r="D24" s="50"/>
      <c r="E24" s="50"/>
      <c r="F24" s="50"/>
      <c r="G24" s="50"/>
      <c r="H24" s="6"/>
    </row>
    <row r="25" spans="1:8">
      <c r="A25" s="51" t="s">
        <v>28</v>
      </c>
      <c r="B25" s="52"/>
      <c r="C25" s="52"/>
      <c r="D25" s="52"/>
      <c r="E25" s="52"/>
      <c r="F25" s="52"/>
      <c r="G25" s="52"/>
      <c r="H25" s="6"/>
    </row>
    <row r="26" spans="1:8">
      <c r="A26" s="23" t="s">
        <v>29</v>
      </c>
      <c r="B26" s="144">
        <v>0</v>
      </c>
      <c r="C26" s="54" t="s">
        <v>30</v>
      </c>
      <c r="D26" s="52"/>
      <c r="E26" s="52"/>
      <c r="F26" s="52"/>
      <c r="G26" s="52"/>
      <c r="H26" s="6"/>
    </row>
    <row r="27" spans="1:8" ht="14.25" customHeight="1">
      <c r="A27" s="369" t="s">
        <v>31</v>
      </c>
      <c r="B27" s="53"/>
      <c r="C27" s="54"/>
      <c r="D27" s="52"/>
      <c r="E27" s="52"/>
      <c r="F27" s="52"/>
      <c r="G27" s="52"/>
      <c r="H27" s="6"/>
    </row>
    <row r="28" spans="1:8">
      <c r="A28" s="369"/>
      <c r="B28" s="144" t="s">
        <v>163</v>
      </c>
      <c r="C28" s="54"/>
      <c r="D28" s="52"/>
      <c r="E28" s="52"/>
      <c r="F28" s="52"/>
      <c r="G28" s="52"/>
      <c r="H28" s="6"/>
    </row>
    <row r="29" spans="1:8" ht="15" thickBot="1">
      <c r="A29" s="55"/>
      <c r="B29" s="56"/>
      <c r="C29" s="57"/>
      <c r="D29" s="56"/>
      <c r="E29" s="56"/>
      <c r="F29" s="56"/>
      <c r="G29" s="56"/>
      <c r="H29" s="58"/>
    </row>
    <row r="30" spans="1:8" ht="15" thickBot="1">
      <c r="A30" s="376" t="s">
        <v>32</v>
      </c>
      <c r="B30" s="379"/>
      <c r="C30" s="371"/>
      <c r="D30" s="371"/>
      <c r="E30" s="371"/>
      <c r="F30" s="371"/>
      <c r="G30" s="371"/>
      <c r="H30" s="372"/>
    </row>
    <row r="31" spans="1:8">
      <c r="A31" s="59"/>
      <c r="B31" s="60"/>
      <c r="C31" s="60"/>
      <c r="D31" s="60"/>
      <c r="E31" s="60"/>
      <c r="F31" s="60"/>
      <c r="G31" s="60"/>
      <c r="H31" s="61"/>
    </row>
    <row r="32" spans="1:8">
      <c r="A32" s="62" t="s">
        <v>33</v>
      </c>
      <c r="B32" s="63"/>
      <c r="C32" s="119">
        <v>1250</v>
      </c>
      <c r="D32" s="5"/>
      <c r="E32" s="52"/>
      <c r="F32" s="52"/>
      <c r="G32" s="52"/>
      <c r="H32" s="6"/>
    </row>
    <row r="33" spans="1:8">
      <c r="A33" s="62" t="s">
        <v>34</v>
      </c>
      <c r="B33" s="64" t="s">
        <v>35</v>
      </c>
      <c r="C33" s="120">
        <v>40</v>
      </c>
      <c r="D33" s="28" t="s">
        <v>36</v>
      </c>
      <c r="E33" s="65"/>
      <c r="F33" s="65"/>
      <c r="G33" s="5"/>
      <c r="H33" s="6"/>
    </row>
    <row r="34" spans="1:8">
      <c r="A34" s="62" t="s">
        <v>37</v>
      </c>
      <c r="B34" s="66" t="s">
        <v>35</v>
      </c>
      <c r="C34" s="121">
        <v>0</v>
      </c>
      <c r="D34" s="28" t="s">
        <v>38</v>
      </c>
      <c r="E34" s="65"/>
      <c r="F34" s="65"/>
      <c r="G34" s="5"/>
      <c r="H34" s="6"/>
    </row>
    <row r="35" spans="1:8">
      <c r="A35" s="31" t="s">
        <v>39</v>
      </c>
      <c r="B35" s="163" t="s">
        <v>40</v>
      </c>
      <c r="C35" s="122">
        <v>1210</v>
      </c>
      <c r="D35" s="65"/>
      <c r="E35" s="65"/>
      <c r="F35" s="65"/>
      <c r="G35" s="5"/>
      <c r="H35" s="6"/>
    </row>
    <row r="36" spans="1:8" ht="15" thickBot="1">
      <c r="A36" s="62"/>
      <c r="B36" s="63"/>
      <c r="C36" s="67"/>
      <c r="D36" s="65"/>
      <c r="E36" s="65"/>
      <c r="F36" s="65"/>
      <c r="G36" s="5"/>
      <c r="H36" s="6"/>
    </row>
    <row r="37" spans="1:8">
      <c r="A37" s="380" t="s">
        <v>580</v>
      </c>
      <c r="B37" s="379"/>
      <c r="C37" s="379"/>
      <c r="D37" s="379"/>
      <c r="E37" s="379"/>
      <c r="F37" s="379"/>
      <c r="G37" s="379"/>
      <c r="H37" s="381"/>
    </row>
    <row r="38" spans="1:8" ht="67.5" customHeight="1">
      <c r="A38" s="68"/>
      <c r="B38" s="382" t="s">
        <v>42</v>
      </c>
      <c r="C38" s="383"/>
      <c r="D38" s="159" t="s">
        <v>43</v>
      </c>
      <c r="E38" s="160" t="s">
        <v>44</v>
      </c>
      <c r="F38" s="69" t="s">
        <v>577</v>
      </c>
      <c r="G38" s="384" t="s">
        <v>45</v>
      </c>
      <c r="H38" s="385"/>
    </row>
    <row r="39" spans="1:8">
      <c r="A39" s="70">
        <v>1</v>
      </c>
      <c r="B39" s="429" t="s">
        <v>172</v>
      </c>
      <c r="C39" s="430"/>
      <c r="D39" s="145">
        <v>0</v>
      </c>
      <c r="E39" s="145">
        <v>1210</v>
      </c>
      <c r="F39" s="157" t="s">
        <v>168</v>
      </c>
      <c r="G39" s="388">
        <v>1210</v>
      </c>
      <c r="H39" s="389"/>
    </row>
    <row r="40" spans="1:8">
      <c r="A40" s="70">
        <v>2</v>
      </c>
      <c r="B40" s="429" t="s">
        <v>177</v>
      </c>
      <c r="C40" s="430"/>
      <c r="D40" s="145">
        <v>1500</v>
      </c>
      <c r="E40" s="145">
        <v>0</v>
      </c>
      <c r="F40" s="157" t="s">
        <v>61</v>
      </c>
      <c r="G40" s="388">
        <v>1500</v>
      </c>
      <c r="H40" s="389"/>
    </row>
    <row r="41" spans="1:8">
      <c r="A41" s="70">
        <v>3</v>
      </c>
      <c r="B41" s="429"/>
      <c r="C41" s="430"/>
      <c r="D41" s="145">
        <v>0</v>
      </c>
      <c r="E41" s="145">
        <v>0</v>
      </c>
      <c r="F41" s="157" t="s">
        <v>61</v>
      </c>
      <c r="G41" s="388">
        <v>0</v>
      </c>
      <c r="H41" s="389"/>
    </row>
    <row r="42" spans="1:8">
      <c r="A42" s="70">
        <v>4</v>
      </c>
      <c r="B42" s="429"/>
      <c r="C42" s="430"/>
      <c r="D42" s="145">
        <v>0</v>
      </c>
      <c r="E42" s="145">
        <v>0</v>
      </c>
      <c r="F42" s="157" t="s">
        <v>61</v>
      </c>
      <c r="G42" s="388">
        <v>0</v>
      </c>
      <c r="H42" s="389"/>
    </row>
    <row r="43" spans="1:8">
      <c r="A43" s="70">
        <v>5</v>
      </c>
      <c r="B43" s="429"/>
      <c r="C43" s="430"/>
      <c r="D43" s="145">
        <v>0</v>
      </c>
      <c r="E43" s="145">
        <v>0</v>
      </c>
      <c r="F43" s="157" t="s">
        <v>61</v>
      </c>
      <c r="G43" s="388">
        <v>0</v>
      </c>
      <c r="H43" s="389"/>
    </row>
    <row r="44" spans="1:8">
      <c r="A44" s="70">
        <v>6</v>
      </c>
      <c r="B44" s="429"/>
      <c r="C44" s="430"/>
      <c r="D44" s="145">
        <v>0</v>
      </c>
      <c r="E44" s="145">
        <v>0</v>
      </c>
      <c r="F44" s="157" t="s">
        <v>61</v>
      </c>
      <c r="G44" s="388">
        <v>0</v>
      </c>
      <c r="H44" s="389"/>
    </row>
    <row r="45" spans="1:8">
      <c r="A45" s="70">
        <v>7</v>
      </c>
      <c r="B45" s="429"/>
      <c r="C45" s="430"/>
      <c r="D45" s="145">
        <v>0</v>
      </c>
      <c r="E45" s="145">
        <v>0</v>
      </c>
      <c r="F45" s="157" t="s">
        <v>61</v>
      </c>
      <c r="G45" s="388">
        <v>0</v>
      </c>
      <c r="H45" s="389"/>
    </row>
    <row r="46" spans="1:8">
      <c r="A46" s="70">
        <v>8</v>
      </c>
      <c r="B46" s="431"/>
      <c r="C46" s="432"/>
      <c r="D46" s="146">
        <v>0</v>
      </c>
      <c r="E46" s="146">
        <v>0</v>
      </c>
      <c r="F46" s="157" t="s">
        <v>61</v>
      </c>
      <c r="G46" s="388">
        <v>0</v>
      </c>
      <c r="H46" s="389"/>
    </row>
    <row r="47" spans="1:8">
      <c r="A47" s="71"/>
      <c r="B47" s="422" t="s">
        <v>581</v>
      </c>
      <c r="C47" s="422"/>
      <c r="D47" s="422"/>
      <c r="E47" s="422"/>
      <c r="F47" s="422"/>
      <c r="G47" s="36" t="s">
        <v>47</v>
      </c>
      <c r="H47" s="125">
        <v>1500</v>
      </c>
    </row>
    <row r="48" spans="1:8">
      <c r="A48" s="73"/>
      <c r="B48" s="36"/>
      <c r="C48" s="36"/>
      <c r="D48" s="36"/>
      <c r="E48" s="36"/>
      <c r="F48" s="36" t="s">
        <v>582</v>
      </c>
      <c r="G48" s="36" t="s">
        <v>48</v>
      </c>
      <c r="H48" s="125">
        <v>1210</v>
      </c>
    </row>
    <row r="49" spans="1:8">
      <c r="A49" s="73"/>
      <c r="B49" s="36"/>
      <c r="C49" s="36"/>
      <c r="D49" s="36"/>
      <c r="E49" s="36"/>
      <c r="F49" s="36"/>
      <c r="G49" s="36"/>
      <c r="H49" s="74"/>
    </row>
    <row r="50" spans="1:8" ht="27.65" customHeight="1">
      <c r="A50" s="396" t="s">
        <v>572</v>
      </c>
      <c r="B50" s="397"/>
      <c r="C50" s="397"/>
      <c r="D50" s="123">
        <v>2710</v>
      </c>
      <c r="E50" s="5" t="s">
        <v>574</v>
      </c>
      <c r="F50" s="5"/>
      <c r="G50" s="5"/>
      <c r="H50" s="6"/>
    </row>
    <row r="51" spans="1:8">
      <c r="A51" s="62" t="s">
        <v>16</v>
      </c>
      <c r="B51" s="5"/>
      <c r="C51" s="75"/>
      <c r="D51" s="76">
        <v>0.3</v>
      </c>
      <c r="E51" s="5" t="s">
        <v>99</v>
      </c>
      <c r="F51" s="5"/>
      <c r="G51" s="5"/>
      <c r="H51" s="6"/>
    </row>
    <row r="52" spans="1:8">
      <c r="A52" s="35" t="s">
        <v>50</v>
      </c>
      <c r="B52" s="5"/>
      <c r="C52" s="36" t="s">
        <v>51</v>
      </c>
      <c r="D52" s="124">
        <v>813</v>
      </c>
      <c r="E52" s="5"/>
      <c r="F52" s="5"/>
      <c r="G52" s="5"/>
      <c r="H52" s="6"/>
    </row>
    <row r="53" spans="1:8" ht="15" thickBot="1">
      <c r="A53" s="77"/>
      <c r="B53" s="78"/>
      <c r="C53" s="78"/>
      <c r="D53" s="57"/>
      <c r="E53" s="57"/>
      <c r="F53" s="57"/>
      <c r="G53" s="57"/>
      <c r="H53" s="58"/>
    </row>
    <row r="54" spans="1:8" ht="32.9" customHeight="1">
      <c r="A54" s="398" t="s">
        <v>578</v>
      </c>
      <c r="B54" s="399"/>
      <c r="C54" s="399"/>
      <c r="D54" s="399"/>
      <c r="E54" s="399"/>
      <c r="F54" s="399"/>
      <c r="G54" s="79"/>
      <c r="H54" s="161"/>
    </row>
    <row r="55" spans="1:8" ht="25.5" customHeight="1">
      <c r="A55" s="80"/>
      <c r="B55" s="382" t="s">
        <v>42</v>
      </c>
      <c r="C55" s="383"/>
      <c r="D55" s="69" t="s">
        <v>52</v>
      </c>
      <c r="E55" s="390" t="s">
        <v>53</v>
      </c>
      <c r="F55" s="391"/>
      <c r="G55" s="5"/>
      <c r="H55" s="6"/>
    </row>
    <row r="56" spans="1:8">
      <c r="A56" s="70">
        <v>1</v>
      </c>
      <c r="B56" s="400" t="s">
        <v>172</v>
      </c>
      <c r="C56" s="401"/>
      <c r="D56" s="147">
        <v>1</v>
      </c>
      <c r="E56" s="427">
        <v>642</v>
      </c>
      <c r="F56" s="428"/>
      <c r="G56" s="5"/>
      <c r="H56" s="6"/>
    </row>
    <row r="57" spans="1:8">
      <c r="A57" s="70">
        <v>2</v>
      </c>
      <c r="B57" s="400" t="s">
        <v>61</v>
      </c>
      <c r="C57" s="401"/>
      <c r="D57" s="147"/>
      <c r="E57" s="427">
        <v>0</v>
      </c>
      <c r="F57" s="428"/>
      <c r="G57" s="5"/>
      <c r="H57" s="6"/>
    </row>
    <row r="58" spans="1:8">
      <c r="A58" s="70">
        <v>3</v>
      </c>
      <c r="B58" s="400" t="s">
        <v>61</v>
      </c>
      <c r="C58" s="401"/>
      <c r="D58" s="147"/>
      <c r="E58" s="427">
        <v>0</v>
      </c>
      <c r="F58" s="428"/>
      <c r="G58" s="5"/>
      <c r="H58" s="6"/>
    </row>
    <row r="59" spans="1:8">
      <c r="A59" s="70">
        <v>4</v>
      </c>
      <c r="B59" s="400" t="s">
        <v>61</v>
      </c>
      <c r="C59" s="401"/>
      <c r="D59" s="147"/>
      <c r="E59" s="427">
        <v>0</v>
      </c>
      <c r="F59" s="428"/>
      <c r="G59" s="5"/>
      <c r="H59" s="6"/>
    </row>
    <row r="60" spans="1:8">
      <c r="A60" s="70">
        <v>5</v>
      </c>
      <c r="B60" s="400" t="s">
        <v>61</v>
      </c>
      <c r="C60" s="401"/>
      <c r="D60" s="147"/>
      <c r="E60" s="427">
        <v>0</v>
      </c>
      <c r="F60" s="428"/>
      <c r="G60" s="5"/>
      <c r="H60" s="6"/>
    </row>
    <row r="61" spans="1:8">
      <c r="A61" s="70">
        <v>6</v>
      </c>
      <c r="B61" s="400" t="s">
        <v>61</v>
      </c>
      <c r="C61" s="401"/>
      <c r="D61" s="147"/>
      <c r="E61" s="427">
        <v>0</v>
      </c>
      <c r="F61" s="428"/>
      <c r="G61" s="5"/>
      <c r="H61" s="6"/>
    </row>
    <row r="62" spans="1:8">
      <c r="A62" s="70">
        <v>7</v>
      </c>
      <c r="B62" s="400" t="s">
        <v>61</v>
      </c>
      <c r="C62" s="401"/>
      <c r="D62" s="147"/>
      <c r="E62" s="427">
        <v>0</v>
      </c>
      <c r="F62" s="428"/>
      <c r="G62" s="5"/>
      <c r="H62" s="6"/>
    </row>
    <row r="63" spans="1:8">
      <c r="A63" s="71">
        <v>8</v>
      </c>
      <c r="B63" s="400" t="s">
        <v>61</v>
      </c>
      <c r="C63" s="401"/>
      <c r="D63" s="148"/>
      <c r="E63" s="425">
        <v>0</v>
      </c>
      <c r="F63" s="426"/>
      <c r="G63" s="5"/>
      <c r="H63" s="6"/>
    </row>
    <row r="64" spans="1:8">
      <c r="A64" s="73"/>
      <c r="B64" s="39"/>
      <c r="C64" s="39"/>
      <c r="D64" s="36" t="s">
        <v>54</v>
      </c>
      <c r="E64" s="36" t="s">
        <v>55</v>
      </c>
      <c r="F64" s="126">
        <v>642</v>
      </c>
      <c r="G64" s="5"/>
      <c r="H64" s="6"/>
    </row>
    <row r="65" spans="1:8">
      <c r="A65" s="73"/>
      <c r="B65" s="36"/>
      <c r="C65" s="36"/>
      <c r="D65" s="36"/>
      <c r="E65" s="5"/>
      <c r="F65" s="36"/>
      <c r="G65" s="5"/>
      <c r="H65" s="6"/>
    </row>
    <row r="66" spans="1:8" ht="14.25" customHeight="1">
      <c r="A66" s="406" t="s">
        <v>56</v>
      </c>
      <c r="B66" s="407"/>
      <c r="C66" s="149"/>
      <c r="D66" s="149"/>
      <c r="E66" s="134"/>
      <c r="F66" s="149"/>
      <c r="G66" s="150"/>
      <c r="H66" s="6"/>
    </row>
    <row r="67" spans="1:8" ht="24" customHeight="1">
      <c r="A67" s="406"/>
      <c r="B67" s="407"/>
      <c r="C67" s="149"/>
      <c r="D67" s="149"/>
      <c r="E67" s="134"/>
      <c r="F67" s="149"/>
      <c r="G67" s="134"/>
      <c r="H67" s="6"/>
    </row>
    <row r="68" spans="1:8">
      <c r="A68" s="408" t="s">
        <v>61</v>
      </c>
      <c r="B68" s="409"/>
      <c r="C68" s="36"/>
      <c r="D68" s="36"/>
      <c r="E68" s="5"/>
      <c r="F68" s="36"/>
      <c r="G68" s="5"/>
      <c r="H68" s="6"/>
    </row>
    <row r="69" spans="1:8">
      <c r="A69" s="35"/>
      <c r="B69" s="81" t="s">
        <v>57</v>
      </c>
      <c r="C69" s="36" t="s">
        <v>55</v>
      </c>
      <c r="D69" s="164">
        <v>642</v>
      </c>
      <c r="E69" s="5"/>
      <c r="F69" s="81"/>
      <c r="G69" s="36"/>
      <c r="H69" s="72"/>
    </row>
    <row r="70" spans="1:8" ht="14.15" customHeight="1">
      <c r="A70" s="35"/>
      <c r="B70" s="81" t="s">
        <v>58</v>
      </c>
      <c r="C70" s="82" t="s">
        <v>59</v>
      </c>
      <c r="D70" s="164">
        <v>0</v>
      </c>
      <c r="E70" s="52"/>
      <c r="F70" s="81"/>
      <c r="G70" s="82"/>
      <c r="H70" s="83"/>
    </row>
    <row r="71" spans="1:8">
      <c r="A71" s="35"/>
      <c r="B71" s="81"/>
      <c r="C71" s="82"/>
      <c r="D71" s="84"/>
      <c r="E71" s="85"/>
      <c r="F71" s="5"/>
      <c r="G71" s="5"/>
      <c r="H71" s="6"/>
    </row>
    <row r="72" spans="1:8">
      <c r="A72" s="86" t="s">
        <v>60</v>
      </c>
      <c r="B72" s="151"/>
      <c r="C72" s="82" t="s">
        <v>59</v>
      </c>
      <c r="D72" s="152">
        <v>0</v>
      </c>
      <c r="E72" s="41" t="s">
        <v>61</v>
      </c>
      <c r="F72" s="81"/>
      <c r="G72" s="82"/>
      <c r="H72" s="83"/>
    </row>
    <row r="73" spans="1:8">
      <c r="A73" s="35"/>
      <c r="B73" s="36" t="s">
        <v>62</v>
      </c>
      <c r="C73" s="36" t="s">
        <v>63</v>
      </c>
      <c r="D73" s="127">
        <v>642</v>
      </c>
      <c r="E73" s="5"/>
      <c r="F73" s="5"/>
      <c r="G73" s="36"/>
      <c r="H73" s="72"/>
    </row>
    <row r="74" spans="1:8">
      <c r="A74" s="35"/>
      <c r="B74" s="36"/>
      <c r="C74" s="36"/>
      <c r="D74" s="87"/>
      <c r="E74" s="5"/>
      <c r="F74" s="5"/>
      <c r="G74" s="36"/>
      <c r="H74" s="72"/>
    </row>
    <row r="75" spans="1:8">
      <c r="A75" s="165"/>
      <c r="B75" s="166"/>
      <c r="C75" s="166"/>
      <c r="D75" s="87"/>
      <c r="E75" s="5"/>
      <c r="F75" s="5"/>
      <c r="G75" s="36"/>
      <c r="H75" s="72"/>
    </row>
    <row r="76" spans="1:8" ht="15" thickBot="1">
      <c r="A76" s="55"/>
      <c r="B76" s="88"/>
      <c r="C76" s="89"/>
      <c r="D76" s="90"/>
      <c r="E76" s="57"/>
      <c r="F76" s="57"/>
      <c r="G76" s="89"/>
      <c r="H76" s="58"/>
    </row>
    <row r="77" spans="1:8" ht="15" thickBot="1">
      <c r="A77" s="410" t="s">
        <v>64</v>
      </c>
      <c r="B77" s="411"/>
      <c r="C77" s="411"/>
      <c r="D77" s="411"/>
      <c r="E77" s="411"/>
      <c r="F77" s="411"/>
      <c r="G77" s="411"/>
      <c r="H77" s="412"/>
    </row>
    <row r="78" spans="1:8">
      <c r="A78" s="35"/>
      <c r="B78" s="47"/>
      <c r="C78" s="25"/>
      <c r="D78" s="91"/>
      <c r="E78" s="43"/>
      <c r="F78" s="43"/>
      <c r="G78" s="43"/>
      <c r="H78" s="92"/>
    </row>
    <row r="79" spans="1:8">
      <c r="A79" s="23" t="s">
        <v>65</v>
      </c>
      <c r="B79" s="47"/>
      <c r="C79" s="25"/>
      <c r="D79" s="128">
        <v>813</v>
      </c>
      <c r="E79" s="423" t="s">
        <v>576</v>
      </c>
      <c r="F79" s="423"/>
      <c r="G79" s="423"/>
      <c r="H79" s="424"/>
    </row>
    <row r="80" spans="1:8">
      <c r="A80" s="31"/>
      <c r="B80" s="41"/>
      <c r="C80" s="41"/>
      <c r="D80" s="93"/>
      <c r="E80" s="423"/>
      <c r="F80" s="423"/>
      <c r="G80" s="423"/>
      <c r="H80" s="424"/>
    </row>
    <row r="81" spans="1:8" ht="14.25" customHeight="1">
      <c r="A81" s="369" t="s">
        <v>66</v>
      </c>
      <c r="B81" s="81" t="s">
        <v>67</v>
      </c>
      <c r="C81" s="82" t="s">
        <v>59</v>
      </c>
      <c r="D81" s="170">
        <v>0</v>
      </c>
      <c r="E81" s="85"/>
      <c r="F81" s="5"/>
      <c r="G81" s="5"/>
      <c r="H81" s="6"/>
    </row>
    <row r="82" spans="1:8">
      <c r="A82" s="369"/>
      <c r="B82" s="81" t="s">
        <v>68</v>
      </c>
      <c r="C82" s="82" t="s">
        <v>59</v>
      </c>
      <c r="D82" s="170">
        <v>0</v>
      </c>
      <c r="E82" s="85"/>
      <c r="F82" s="5"/>
      <c r="G82" s="5"/>
      <c r="H82" s="6"/>
    </row>
    <row r="83" spans="1:8">
      <c r="A83" s="35"/>
      <c r="B83" s="81"/>
      <c r="C83" s="82"/>
      <c r="D83" s="94"/>
      <c r="E83" s="85"/>
      <c r="F83" s="5"/>
      <c r="G83" s="5"/>
      <c r="H83" s="6"/>
    </row>
    <row r="84" spans="1:8">
      <c r="A84" s="35"/>
      <c r="B84" s="81" t="s">
        <v>69</v>
      </c>
      <c r="C84" s="82" t="s">
        <v>70</v>
      </c>
      <c r="D84" s="170">
        <v>0</v>
      </c>
      <c r="E84" s="85"/>
      <c r="F84" s="5"/>
      <c r="G84" s="5"/>
      <c r="H84" s="6"/>
    </row>
    <row r="85" spans="1:8">
      <c r="A85" s="23" t="s">
        <v>71</v>
      </c>
      <c r="B85" s="5"/>
      <c r="C85" s="36" t="s">
        <v>72</v>
      </c>
      <c r="D85" s="170">
        <v>813</v>
      </c>
      <c r="E85" s="5"/>
      <c r="F85" s="95"/>
      <c r="G85" s="5"/>
      <c r="H85" s="6"/>
    </row>
    <row r="86" spans="1:8" ht="15" thickBot="1">
      <c r="A86" s="23"/>
      <c r="B86" s="5"/>
      <c r="C86" s="36"/>
      <c r="D86" s="169"/>
      <c r="E86" s="5"/>
      <c r="F86" s="95"/>
      <c r="G86" s="5"/>
      <c r="H86" s="6"/>
    </row>
    <row r="87" spans="1:8" ht="15" thickBot="1">
      <c r="A87" s="376" t="s">
        <v>73</v>
      </c>
      <c r="B87" s="371"/>
      <c r="C87" s="371"/>
      <c r="D87" s="371"/>
      <c r="E87" s="371"/>
      <c r="F87" s="371"/>
      <c r="G87" s="371"/>
      <c r="H87" s="372"/>
    </row>
    <row r="88" spans="1:8">
      <c r="A88" s="23"/>
      <c r="B88" s="5"/>
      <c r="C88" s="36"/>
      <c r="D88" s="169"/>
      <c r="E88" s="5"/>
      <c r="F88" s="95"/>
      <c r="G88" s="5"/>
      <c r="H88" s="6"/>
    </row>
    <row r="89" spans="1:8">
      <c r="A89" s="23" t="s">
        <v>33</v>
      </c>
      <c r="B89" s="5"/>
      <c r="C89" s="36"/>
      <c r="D89" s="170">
        <v>1250</v>
      </c>
      <c r="E89" s="5"/>
      <c r="F89" s="95"/>
      <c r="G89" s="5"/>
      <c r="H89" s="6"/>
    </row>
    <row r="90" spans="1:8">
      <c r="A90" s="23"/>
      <c r="B90" s="5"/>
      <c r="C90" s="54"/>
      <c r="D90" s="96"/>
      <c r="E90" s="5"/>
      <c r="F90" s="95"/>
      <c r="G90" s="5"/>
      <c r="H90" s="6"/>
    </row>
    <row r="91" spans="1:8">
      <c r="A91" s="39" t="s">
        <v>34</v>
      </c>
      <c r="B91" s="81" t="s">
        <v>67</v>
      </c>
      <c r="C91" s="82" t="s">
        <v>59</v>
      </c>
      <c r="D91" s="170">
        <v>64</v>
      </c>
      <c r="E91" s="5"/>
      <c r="F91" s="95"/>
      <c r="G91" s="5"/>
      <c r="H91" s="6"/>
    </row>
    <row r="92" spans="1:8">
      <c r="A92" s="62"/>
      <c r="B92" s="81" t="s">
        <v>68</v>
      </c>
      <c r="C92" s="82" t="s">
        <v>59</v>
      </c>
      <c r="D92" s="170">
        <v>17</v>
      </c>
      <c r="E92" s="5"/>
      <c r="F92" s="95"/>
      <c r="G92" s="5"/>
      <c r="H92" s="6"/>
    </row>
    <row r="93" spans="1:8">
      <c r="A93" s="62"/>
      <c r="B93" s="81"/>
      <c r="C93" s="82"/>
      <c r="D93" s="169"/>
      <c r="E93" s="5"/>
      <c r="F93" s="95"/>
      <c r="G93" s="5"/>
      <c r="H93" s="6"/>
    </row>
    <row r="94" spans="1:8">
      <c r="A94" s="23"/>
      <c r="B94" s="81" t="s">
        <v>69</v>
      </c>
      <c r="C94" s="82" t="s">
        <v>59</v>
      </c>
      <c r="D94" s="170">
        <v>0</v>
      </c>
      <c r="E94" s="5"/>
      <c r="F94" s="95"/>
      <c r="G94" s="5"/>
      <c r="H94" s="6"/>
    </row>
    <row r="95" spans="1:8">
      <c r="A95" s="23"/>
      <c r="B95" s="81"/>
      <c r="C95" s="82"/>
      <c r="D95" s="169"/>
      <c r="E95" s="417" t="s">
        <v>61</v>
      </c>
      <c r="F95" s="417"/>
      <c r="G95" s="417"/>
      <c r="H95" s="418"/>
    </row>
    <row r="96" spans="1:8">
      <c r="A96" s="23"/>
      <c r="B96" s="81" t="s">
        <v>101</v>
      </c>
      <c r="C96" s="82" t="s">
        <v>59</v>
      </c>
      <c r="D96" s="170">
        <v>40</v>
      </c>
      <c r="E96" s="417"/>
      <c r="F96" s="417"/>
      <c r="G96" s="417"/>
      <c r="H96" s="418"/>
    </row>
    <row r="97" spans="1:8">
      <c r="A97" s="23"/>
      <c r="B97" s="81" t="s">
        <v>75</v>
      </c>
      <c r="C97" s="82" t="s">
        <v>59</v>
      </c>
      <c r="D97" s="170">
        <v>0</v>
      </c>
      <c r="E97" s="97"/>
      <c r="F97" s="97"/>
      <c r="G97" s="97"/>
      <c r="H97" s="98"/>
    </row>
    <row r="98" spans="1:8">
      <c r="A98" s="23"/>
      <c r="B98" s="158"/>
      <c r="C98" s="82"/>
      <c r="D98" s="169"/>
      <c r="E98" s="5"/>
      <c r="F98" s="95"/>
      <c r="G98" s="5"/>
      <c r="H98" s="6"/>
    </row>
    <row r="99" spans="1:8">
      <c r="A99" s="35" t="s">
        <v>76</v>
      </c>
      <c r="B99" s="81"/>
      <c r="C99" s="36" t="s">
        <v>77</v>
      </c>
      <c r="D99" s="170">
        <v>1129</v>
      </c>
      <c r="E99" s="5"/>
      <c r="F99" s="95"/>
      <c r="G99" s="5"/>
      <c r="H99" s="6"/>
    </row>
    <row r="100" spans="1:8">
      <c r="A100" s="23" t="s">
        <v>78</v>
      </c>
      <c r="B100" s="5"/>
      <c r="C100" s="36" t="s">
        <v>79</v>
      </c>
      <c r="D100" s="170">
        <v>282.25</v>
      </c>
      <c r="E100" s="5" t="s">
        <v>80</v>
      </c>
      <c r="F100" s="95"/>
      <c r="G100" s="5"/>
      <c r="H100" s="6"/>
    </row>
    <row r="101" spans="1:8" ht="15" thickBot="1">
      <c r="A101" s="5"/>
      <c r="B101" s="5"/>
      <c r="C101" s="5"/>
      <c r="D101" s="5"/>
      <c r="E101" s="5"/>
      <c r="F101" s="5"/>
      <c r="G101" s="5"/>
      <c r="H101" s="6"/>
    </row>
    <row r="102" spans="1:8" ht="15" thickBot="1">
      <c r="A102" s="376" t="s">
        <v>81</v>
      </c>
      <c r="B102" s="371"/>
      <c r="C102" s="371"/>
      <c r="D102" s="371"/>
      <c r="E102" s="371"/>
      <c r="F102" s="371"/>
      <c r="G102" s="371"/>
      <c r="H102" s="372"/>
    </row>
    <row r="103" spans="1:8">
      <c r="A103" s="59"/>
      <c r="B103" s="60"/>
      <c r="C103" s="60"/>
      <c r="D103" s="60"/>
      <c r="E103" s="60"/>
      <c r="F103" s="60"/>
      <c r="G103" s="60"/>
      <c r="H103" s="61"/>
    </row>
    <row r="104" spans="1:8">
      <c r="A104" s="35" t="s">
        <v>39</v>
      </c>
      <c r="B104" s="5"/>
      <c r="C104" s="5"/>
      <c r="D104" s="119">
        <v>1210</v>
      </c>
      <c r="E104" s="5" t="s">
        <v>82</v>
      </c>
      <c r="F104" s="5"/>
      <c r="G104" s="5"/>
      <c r="H104" s="6"/>
    </row>
    <row r="105" spans="1:8">
      <c r="A105" s="35" t="s">
        <v>83</v>
      </c>
      <c r="B105" s="5"/>
      <c r="C105" s="82" t="s">
        <v>59</v>
      </c>
      <c r="D105" s="119">
        <v>813</v>
      </c>
      <c r="E105" s="54" t="s">
        <v>84</v>
      </c>
      <c r="F105" s="5"/>
      <c r="G105" s="5"/>
      <c r="H105" s="6"/>
    </row>
    <row r="106" spans="1:8">
      <c r="A106" s="419" t="s">
        <v>85</v>
      </c>
      <c r="B106" s="420"/>
      <c r="C106" s="82" t="s">
        <v>59</v>
      </c>
      <c r="D106" s="153">
        <v>0</v>
      </c>
      <c r="E106" s="54" t="s">
        <v>86</v>
      </c>
      <c r="F106" s="5"/>
      <c r="G106" s="5"/>
      <c r="H106" s="6"/>
    </row>
    <row r="107" spans="1:8">
      <c r="A107" s="23" t="s">
        <v>87</v>
      </c>
      <c r="B107" s="5"/>
      <c r="C107" s="36" t="s">
        <v>88</v>
      </c>
      <c r="D107" s="129">
        <v>397</v>
      </c>
      <c r="E107" s="5" t="s">
        <v>89</v>
      </c>
      <c r="F107" s="5"/>
      <c r="G107" s="5"/>
      <c r="H107" s="6"/>
    </row>
    <row r="108" spans="1:8" ht="15" thickBot="1">
      <c r="A108" s="23"/>
      <c r="B108" s="5"/>
      <c r="C108" s="81"/>
      <c r="D108" s="99"/>
      <c r="E108" s="29"/>
      <c r="F108" s="5"/>
      <c r="G108" s="5"/>
      <c r="H108" s="6"/>
    </row>
    <row r="109" spans="1:8" ht="15" thickBot="1">
      <c r="A109" s="376" t="s">
        <v>90</v>
      </c>
      <c r="B109" s="371"/>
      <c r="C109" s="371"/>
      <c r="D109" s="371"/>
      <c r="E109" s="371"/>
      <c r="F109" s="371"/>
      <c r="G109" s="371"/>
      <c r="H109" s="372"/>
    </row>
    <row r="110" spans="1:8">
      <c r="A110" s="59"/>
      <c r="B110" s="60"/>
      <c r="C110" s="60"/>
      <c r="D110" s="60"/>
      <c r="E110" s="60"/>
      <c r="F110" s="60"/>
      <c r="G110" s="60"/>
      <c r="H110" s="61"/>
    </row>
    <row r="111" spans="1:8">
      <c r="A111" s="35" t="s">
        <v>33</v>
      </c>
      <c r="B111" s="5"/>
      <c r="C111" s="5"/>
      <c r="D111" s="120">
        <v>1250</v>
      </c>
      <c r="E111" s="5"/>
      <c r="F111" s="5"/>
      <c r="G111" s="5"/>
      <c r="H111" s="6"/>
    </row>
    <row r="112" spans="1:8">
      <c r="A112" s="62" t="s">
        <v>37</v>
      </c>
      <c r="B112" s="5"/>
      <c r="C112" s="82" t="s">
        <v>59</v>
      </c>
      <c r="D112" s="120">
        <v>0</v>
      </c>
      <c r="E112" s="5"/>
      <c r="F112" s="5"/>
      <c r="G112" s="5"/>
      <c r="H112" s="6"/>
    </row>
    <row r="113" spans="1:8">
      <c r="A113" s="35" t="s">
        <v>91</v>
      </c>
      <c r="B113" s="5"/>
      <c r="C113" s="82" t="s">
        <v>59</v>
      </c>
      <c r="D113" s="130">
        <v>397</v>
      </c>
      <c r="E113" s="5"/>
      <c r="F113" s="5"/>
      <c r="G113" s="5"/>
      <c r="H113" s="6"/>
    </row>
    <row r="114" spans="1:8">
      <c r="A114" s="23" t="s">
        <v>92</v>
      </c>
      <c r="B114" s="5"/>
      <c r="C114" s="36" t="s">
        <v>93</v>
      </c>
      <c r="D114" s="131">
        <v>853</v>
      </c>
      <c r="E114" s="5" t="s">
        <v>89</v>
      </c>
      <c r="F114" s="5"/>
      <c r="G114" s="5"/>
      <c r="H114" s="6"/>
    </row>
    <row r="115" spans="1:8">
      <c r="A115" s="35"/>
      <c r="B115" s="5"/>
      <c r="C115" s="82"/>
      <c r="D115" s="100"/>
      <c r="E115" s="5"/>
      <c r="F115" s="5"/>
      <c r="G115" s="5"/>
      <c r="H115" s="6"/>
    </row>
    <row r="116" spans="1:8">
      <c r="A116" s="35" t="s">
        <v>94</v>
      </c>
      <c r="B116" s="415" t="s">
        <v>169</v>
      </c>
      <c r="C116" s="416"/>
      <c r="D116" s="5"/>
      <c r="E116" s="81" t="s">
        <v>95</v>
      </c>
      <c r="F116" s="154">
        <v>44362</v>
      </c>
      <c r="G116" s="5"/>
      <c r="H116" s="6"/>
    </row>
    <row r="117" spans="1:8">
      <c r="A117" s="35"/>
      <c r="B117" s="5"/>
      <c r="C117" s="5"/>
      <c r="D117" s="5"/>
      <c r="E117" s="81"/>
      <c r="F117" s="5"/>
      <c r="G117" s="5"/>
      <c r="H117" s="6"/>
    </row>
    <row r="118" spans="1:8">
      <c r="A118" s="35" t="s">
        <v>96</v>
      </c>
      <c r="B118" s="415" t="s">
        <v>170</v>
      </c>
      <c r="C118" s="416"/>
      <c r="D118" s="5"/>
      <c r="E118" s="81" t="s">
        <v>95</v>
      </c>
      <c r="F118" s="154">
        <v>44363</v>
      </c>
      <c r="G118" s="5"/>
      <c r="H118" s="6"/>
    </row>
    <row r="119" spans="1:8" ht="15" thickBot="1">
      <c r="A119" s="55"/>
      <c r="B119" s="57"/>
      <c r="C119" s="57"/>
      <c r="D119" s="57"/>
      <c r="E119" s="57"/>
      <c r="F119" s="57"/>
      <c r="G119" s="57"/>
      <c r="H119" s="58"/>
    </row>
  </sheetData>
  <sheetProtection algorithmName="SHA-512" hashValue="atBiKkRpXZf98SC1ZVuutz1WXeXqz0689d6G1pEBQdo64ComNMg/WY+LVpyzH0aATF8htcF1fswllLicjncp+g==" saltValue="2MYdS/w6fZ01MP4HIDJr8Q==" spinCount="100000" sheet="1" objects="1" scenarios="1" selectLockedCells="1" selectUnlockedCells="1"/>
  <mergeCells count="60">
    <mergeCell ref="B118:C118"/>
    <mergeCell ref="A77:H77"/>
    <mergeCell ref="A81:A82"/>
    <mergeCell ref="A87:H87"/>
    <mergeCell ref="E95:H96"/>
    <mergeCell ref="A102:H102"/>
    <mergeCell ref="A106:B106"/>
    <mergeCell ref="A109:H109"/>
    <mergeCell ref="B116:C116"/>
    <mergeCell ref="E79:H79"/>
    <mergeCell ref="E80:H80"/>
    <mergeCell ref="A68:B68"/>
    <mergeCell ref="B59:C59"/>
    <mergeCell ref="E59:F59"/>
    <mergeCell ref="B60:C60"/>
    <mergeCell ref="E60:F60"/>
    <mergeCell ref="B61:C61"/>
    <mergeCell ref="E61:F61"/>
    <mergeCell ref="B62:C62"/>
    <mergeCell ref="E62:F62"/>
    <mergeCell ref="B63:C63"/>
    <mergeCell ref="E63:F63"/>
    <mergeCell ref="A66:B67"/>
    <mergeCell ref="B56:C56"/>
    <mergeCell ref="E56:F56"/>
    <mergeCell ref="B57:C57"/>
    <mergeCell ref="E57:F57"/>
    <mergeCell ref="B58:C58"/>
    <mergeCell ref="E58:F58"/>
    <mergeCell ref="B55:C55"/>
    <mergeCell ref="E55:F55"/>
    <mergeCell ref="B43:C43"/>
    <mergeCell ref="G43:H43"/>
    <mergeCell ref="B44:C44"/>
    <mergeCell ref="G44:H44"/>
    <mergeCell ref="B45:C45"/>
    <mergeCell ref="G45:H45"/>
    <mergeCell ref="B46:C46"/>
    <mergeCell ref="G46:H46"/>
    <mergeCell ref="B47:F47"/>
    <mergeCell ref="A50:C50"/>
    <mergeCell ref="A54:F54"/>
    <mergeCell ref="B40:C40"/>
    <mergeCell ref="G40:H40"/>
    <mergeCell ref="B41:C41"/>
    <mergeCell ref="G41:H41"/>
    <mergeCell ref="B42:C42"/>
    <mergeCell ref="G42:H42"/>
    <mergeCell ref="A30:H30"/>
    <mergeCell ref="A37:H37"/>
    <mergeCell ref="B38:C38"/>
    <mergeCell ref="G38:H38"/>
    <mergeCell ref="B39:C39"/>
    <mergeCell ref="G39:H39"/>
    <mergeCell ref="A27:A28"/>
    <mergeCell ref="A1:H1"/>
    <mergeCell ref="B2:D2"/>
    <mergeCell ref="E4:G4"/>
    <mergeCell ref="A6:H6"/>
    <mergeCell ref="B7:F7"/>
  </mergeCells>
  <conditionalFormatting sqref="G39:H46">
    <cfRule type="expression" priority="1">
      <formula>AND+$F$39:$F$46="Yes"</formula>
    </cfRule>
  </conditionalFormatting>
  <pageMargins left="0.7" right="0.7" top="0.75" bottom="0.75" header="0.3" footer="0.3"/>
  <pageSetup scale="58" orientation="portrait" horizontalDpi="1200" verticalDpi="1200" r:id="rId1"/>
  <headerFooter>
    <oddHeader>&amp;C&amp;"Calibri"&amp;10&amp;K000000 Unclassified&amp;1#_x000D_</oddHeader>
    <oddFooter>&amp;C_x000D_&amp;1#&amp;"Calibri"&amp;10&amp;K000000 Unclassified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xdr:col>
                    <xdr:colOff>31750</xdr:colOff>
                    <xdr:row>2</xdr:row>
                    <xdr:rowOff>184150</xdr:rowOff>
                  </from>
                  <to>
                    <xdr:col>1</xdr:col>
                    <xdr:colOff>946150</xdr:colOff>
                    <xdr:row>4</xdr:row>
                    <xdr:rowOff>12700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xdr:col>
                    <xdr:colOff>1022350</xdr:colOff>
                    <xdr:row>2</xdr:row>
                    <xdr:rowOff>177800</xdr:rowOff>
                  </from>
                  <to>
                    <xdr:col>2</xdr:col>
                    <xdr:colOff>565150</xdr:colOff>
                    <xdr:row>4</xdr:row>
                    <xdr:rowOff>12700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2</xdr:col>
                    <xdr:colOff>1308100</xdr:colOff>
                    <xdr:row>3</xdr:row>
                    <xdr:rowOff>12700</xdr:rowOff>
                  </from>
                  <to>
                    <xdr:col>3</xdr:col>
                    <xdr:colOff>1092200</xdr:colOff>
                    <xdr:row>4</xdr:row>
                    <xdr:rowOff>12700</xdr:rowOff>
                  </to>
                </anchor>
              </controlPr>
            </control>
          </mc:Choice>
        </mc:AlternateContent>
        <mc:AlternateContent xmlns:mc="http://schemas.openxmlformats.org/markup-compatibility/2006">
          <mc:Choice Requires="x14">
            <control shapeId="15372" r:id="rId7" name="Check Box 12">
              <controlPr defaultSize="0" autoFill="0" autoLine="0" autoPict="0">
                <anchor moveWithCells="1">
                  <from>
                    <xdr:col>1</xdr:col>
                    <xdr:colOff>31750</xdr:colOff>
                    <xdr:row>19</xdr:row>
                    <xdr:rowOff>0</xdr:rowOff>
                  </from>
                  <to>
                    <xdr:col>1</xdr:col>
                    <xdr:colOff>946150</xdr:colOff>
                    <xdr:row>20</xdr:row>
                    <xdr:rowOff>12700</xdr:rowOff>
                  </to>
                </anchor>
              </controlPr>
            </control>
          </mc:Choice>
        </mc:AlternateContent>
        <mc:AlternateContent xmlns:mc="http://schemas.openxmlformats.org/markup-compatibility/2006">
          <mc:Choice Requires="x14">
            <control shapeId="15373" r:id="rId8" name="Check Box 13">
              <controlPr defaultSize="0" autoFill="0" autoLine="0" autoPict="0">
                <anchor moveWithCells="1">
                  <from>
                    <xdr:col>2</xdr:col>
                    <xdr:colOff>31750</xdr:colOff>
                    <xdr:row>19</xdr:row>
                    <xdr:rowOff>0</xdr:rowOff>
                  </from>
                  <to>
                    <xdr:col>2</xdr:col>
                    <xdr:colOff>946150</xdr:colOff>
                    <xdr:row>20</xdr:row>
                    <xdr:rowOff>12700</xdr:rowOff>
                  </to>
                </anchor>
              </controlPr>
            </control>
          </mc:Choice>
        </mc:AlternateContent>
        <mc:AlternateContent xmlns:mc="http://schemas.openxmlformats.org/markup-compatibility/2006">
          <mc:Choice Requires="x14">
            <control shapeId="15374" r:id="rId9" name="Check Box 14">
              <controlPr defaultSize="0" autoFill="0" autoLine="0" autoPict="0">
                <anchor moveWithCells="1">
                  <from>
                    <xdr:col>3</xdr:col>
                    <xdr:colOff>31750</xdr:colOff>
                    <xdr:row>19</xdr:row>
                    <xdr:rowOff>0</xdr:rowOff>
                  </from>
                  <to>
                    <xdr:col>3</xdr:col>
                    <xdr:colOff>946150</xdr:colOff>
                    <xdr:row>20</xdr:row>
                    <xdr:rowOff>12700</xdr:rowOff>
                  </to>
                </anchor>
              </controlPr>
            </control>
          </mc:Choice>
        </mc:AlternateContent>
        <mc:AlternateContent xmlns:mc="http://schemas.openxmlformats.org/markup-compatibility/2006">
          <mc:Choice Requires="x14">
            <control shapeId="15375" r:id="rId10" name="Check Box 15">
              <controlPr defaultSize="0" autoFill="0" autoLine="0" autoPict="0">
                <anchor moveWithCells="1">
                  <from>
                    <xdr:col>1</xdr:col>
                    <xdr:colOff>31750</xdr:colOff>
                    <xdr:row>21</xdr:row>
                    <xdr:rowOff>0</xdr:rowOff>
                  </from>
                  <to>
                    <xdr:col>1</xdr:col>
                    <xdr:colOff>946150</xdr:colOff>
                    <xdr:row>22</xdr:row>
                    <xdr:rowOff>12700</xdr:rowOff>
                  </to>
                </anchor>
              </controlPr>
            </control>
          </mc:Choice>
        </mc:AlternateContent>
        <mc:AlternateContent xmlns:mc="http://schemas.openxmlformats.org/markup-compatibility/2006">
          <mc:Choice Requires="x14">
            <control shapeId="15376" r:id="rId11" name="Check Box 16">
              <controlPr defaultSize="0" autoFill="0" autoLine="0" autoPict="0">
                <anchor moveWithCells="1">
                  <from>
                    <xdr:col>2</xdr:col>
                    <xdr:colOff>31750</xdr:colOff>
                    <xdr:row>21</xdr:row>
                    <xdr:rowOff>0</xdr:rowOff>
                  </from>
                  <to>
                    <xdr:col>2</xdr:col>
                    <xdr:colOff>946150</xdr:colOff>
                    <xdr:row>22</xdr:row>
                    <xdr:rowOff>12700</xdr:rowOff>
                  </to>
                </anchor>
              </controlPr>
            </control>
          </mc:Choice>
        </mc:AlternateContent>
        <mc:AlternateContent xmlns:mc="http://schemas.openxmlformats.org/markup-compatibility/2006">
          <mc:Choice Requires="x14">
            <control shapeId="15377" r:id="rId12" name="Check Box 17">
              <controlPr defaultSize="0" autoFill="0" autoLine="0" autoPict="0">
                <anchor moveWithCells="1">
                  <from>
                    <xdr:col>3</xdr:col>
                    <xdr:colOff>31750</xdr:colOff>
                    <xdr:row>21</xdr:row>
                    <xdr:rowOff>0</xdr:rowOff>
                  </from>
                  <to>
                    <xdr:col>3</xdr:col>
                    <xdr:colOff>1022350</xdr:colOff>
                    <xdr:row>22</xdr:row>
                    <xdr:rowOff>38100</xdr:rowOff>
                  </to>
                </anchor>
              </controlPr>
            </control>
          </mc:Choice>
        </mc:AlternateContent>
        <mc:AlternateContent xmlns:mc="http://schemas.openxmlformats.org/markup-compatibility/2006">
          <mc:Choice Requires="x14">
            <control shapeId="15378" r:id="rId13" name="Check Box 18">
              <controlPr defaultSize="0" autoFill="0" autoLine="0" autoPict="0">
                <anchor moveWithCells="1">
                  <from>
                    <xdr:col>4</xdr:col>
                    <xdr:colOff>31750</xdr:colOff>
                    <xdr:row>21</xdr:row>
                    <xdr:rowOff>0</xdr:rowOff>
                  </from>
                  <to>
                    <xdr:col>4</xdr:col>
                    <xdr:colOff>946150</xdr:colOff>
                    <xdr:row>22</xdr:row>
                    <xdr:rowOff>12700</xdr:rowOff>
                  </to>
                </anchor>
              </controlPr>
            </control>
          </mc:Choice>
        </mc:AlternateContent>
        <mc:AlternateContent xmlns:mc="http://schemas.openxmlformats.org/markup-compatibility/2006">
          <mc:Choice Requires="x14">
            <control shapeId="15379" r:id="rId14" name="Check Box 19">
              <controlPr defaultSize="0" autoFill="0" autoLine="0" autoPict="0">
                <anchor moveWithCells="1">
                  <from>
                    <xdr:col>5</xdr:col>
                    <xdr:colOff>31750</xdr:colOff>
                    <xdr:row>21</xdr:row>
                    <xdr:rowOff>0</xdr:rowOff>
                  </from>
                  <to>
                    <xdr:col>5</xdr:col>
                    <xdr:colOff>1041400</xdr:colOff>
                    <xdr:row>21</xdr:row>
                    <xdr:rowOff>177800</xdr:rowOff>
                  </to>
                </anchor>
              </controlPr>
            </control>
          </mc:Choice>
        </mc:AlternateContent>
        <mc:AlternateContent xmlns:mc="http://schemas.openxmlformats.org/markup-compatibility/2006">
          <mc:Choice Requires="x14">
            <control shapeId="15382" r:id="rId15" name="Check Box 22">
              <controlPr defaultSize="0" autoFill="0" autoLine="0" autoPict="0">
                <anchor moveWithCells="1">
                  <from>
                    <xdr:col>2</xdr:col>
                    <xdr:colOff>31750</xdr:colOff>
                    <xdr:row>65</xdr:row>
                    <xdr:rowOff>0</xdr:rowOff>
                  </from>
                  <to>
                    <xdr:col>2</xdr:col>
                    <xdr:colOff>946150</xdr:colOff>
                    <xdr:row>66</xdr:row>
                    <xdr:rowOff>12700</xdr:rowOff>
                  </to>
                </anchor>
              </controlPr>
            </control>
          </mc:Choice>
        </mc:AlternateContent>
        <mc:AlternateContent xmlns:mc="http://schemas.openxmlformats.org/markup-compatibility/2006">
          <mc:Choice Requires="x14">
            <control shapeId="15383" r:id="rId16" name="Check Box 23">
              <controlPr defaultSize="0" autoFill="0" autoLine="0" autoPict="0">
                <anchor moveWithCells="1">
                  <from>
                    <xdr:col>2</xdr:col>
                    <xdr:colOff>31750</xdr:colOff>
                    <xdr:row>66</xdr:row>
                    <xdr:rowOff>31750</xdr:rowOff>
                  </from>
                  <to>
                    <xdr:col>3</xdr:col>
                    <xdr:colOff>12700</xdr:colOff>
                    <xdr:row>66</xdr:row>
                    <xdr:rowOff>184150</xdr:rowOff>
                  </to>
                </anchor>
              </controlPr>
            </control>
          </mc:Choice>
        </mc:AlternateContent>
        <mc:AlternateContent xmlns:mc="http://schemas.openxmlformats.org/markup-compatibility/2006">
          <mc:Choice Requires="x14">
            <control shapeId="15384" r:id="rId17" name="Check Box 24">
              <controlPr defaultSize="0" autoFill="0" autoLine="0" autoPict="0">
                <anchor moveWithCells="1">
                  <from>
                    <xdr:col>3</xdr:col>
                    <xdr:colOff>31750</xdr:colOff>
                    <xdr:row>64</xdr:row>
                    <xdr:rowOff>165100</xdr:rowOff>
                  </from>
                  <to>
                    <xdr:col>4</xdr:col>
                    <xdr:colOff>12700</xdr:colOff>
                    <xdr:row>66</xdr:row>
                    <xdr:rowOff>12700</xdr:rowOff>
                  </to>
                </anchor>
              </controlPr>
            </control>
          </mc:Choice>
        </mc:AlternateContent>
        <mc:AlternateContent xmlns:mc="http://schemas.openxmlformats.org/markup-compatibility/2006">
          <mc:Choice Requires="x14">
            <control shapeId="15385" r:id="rId18" name="Check Box 25">
              <controlPr defaultSize="0" autoFill="0" autoLine="0" autoPict="0">
                <anchor moveWithCells="1">
                  <from>
                    <xdr:col>3</xdr:col>
                    <xdr:colOff>31750</xdr:colOff>
                    <xdr:row>66</xdr:row>
                    <xdr:rowOff>0</xdr:rowOff>
                  </from>
                  <to>
                    <xdr:col>3</xdr:col>
                    <xdr:colOff>946150</xdr:colOff>
                    <xdr:row>66</xdr:row>
                    <xdr:rowOff>203200</xdr:rowOff>
                  </to>
                </anchor>
              </controlPr>
            </control>
          </mc:Choice>
        </mc:AlternateContent>
        <mc:AlternateContent xmlns:mc="http://schemas.openxmlformats.org/markup-compatibility/2006">
          <mc:Choice Requires="x14">
            <control shapeId="15386" r:id="rId19" name="Check Box 26">
              <controlPr defaultSize="0" autoFill="0" autoLine="0" autoPict="0">
                <anchor moveWithCells="1">
                  <from>
                    <xdr:col>4</xdr:col>
                    <xdr:colOff>31750</xdr:colOff>
                    <xdr:row>65</xdr:row>
                    <xdr:rowOff>31750</xdr:rowOff>
                  </from>
                  <to>
                    <xdr:col>6</xdr:col>
                    <xdr:colOff>412750</xdr:colOff>
                    <xdr:row>66</xdr:row>
                    <xdr:rowOff>31750</xdr:rowOff>
                  </to>
                </anchor>
              </controlPr>
            </control>
          </mc:Choice>
        </mc:AlternateContent>
        <mc:AlternateContent xmlns:mc="http://schemas.openxmlformats.org/markup-compatibility/2006">
          <mc:Choice Requires="x14">
            <control shapeId="15387" r:id="rId20" name="Check Box 27">
              <controlPr defaultSize="0" autoFill="0" autoLine="0" autoPict="0">
                <anchor moveWithCells="1">
                  <from>
                    <xdr:col>4</xdr:col>
                    <xdr:colOff>31750</xdr:colOff>
                    <xdr:row>66</xdr:row>
                    <xdr:rowOff>12700</xdr:rowOff>
                  </from>
                  <to>
                    <xdr:col>5</xdr:col>
                    <xdr:colOff>419100</xdr:colOff>
                    <xdr:row>66</xdr:row>
                    <xdr:rowOff>228600</xdr:rowOff>
                  </to>
                </anchor>
              </controlPr>
            </control>
          </mc:Choice>
        </mc:AlternateContent>
        <mc:AlternateContent xmlns:mc="http://schemas.openxmlformats.org/markup-compatibility/2006">
          <mc:Choice Requires="x14">
            <control shapeId="15388" r:id="rId21" name="Option Button 28">
              <controlPr defaultSize="0" autoFill="0" autoLine="0" autoPict="0">
                <anchor moveWithCells="1">
                  <from>
                    <xdr:col>5</xdr:col>
                    <xdr:colOff>444500</xdr:colOff>
                    <xdr:row>65</xdr:row>
                    <xdr:rowOff>127000</xdr:rowOff>
                  </from>
                  <to>
                    <xdr:col>5</xdr:col>
                    <xdr:colOff>749300</xdr:colOff>
                    <xdr:row>66</xdr:row>
                    <xdr:rowOff>298450</xdr:rowOff>
                  </to>
                </anchor>
              </controlPr>
            </control>
          </mc:Choice>
        </mc:AlternateContent>
        <mc:AlternateContent xmlns:mc="http://schemas.openxmlformats.org/markup-compatibility/2006">
          <mc:Choice Requires="x14">
            <control shapeId="15389" r:id="rId22" name="Option Button 29">
              <controlPr defaultSize="0" autoFill="0" autoLine="0" autoPict="0">
                <anchor moveWithCells="1">
                  <from>
                    <xdr:col>5</xdr:col>
                    <xdr:colOff>723900</xdr:colOff>
                    <xdr:row>65</xdr:row>
                    <xdr:rowOff>127000</xdr:rowOff>
                  </from>
                  <to>
                    <xdr:col>5</xdr:col>
                    <xdr:colOff>1028700</xdr:colOff>
                    <xdr:row>66</xdr:row>
                    <xdr:rowOff>298450</xdr:rowOff>
                  </to>
                </anchor>
              </controlPr>
            </control>
          </mc:Choice>
        </mc:AlternateContent>
        <mc:AlternateContent xmlns:mc="http://schemas.openxmlformats.org/markup-compatibility/2006">
          <mc:Choice Requires="x14">
            <control shapeId="15390" r:id="rId23" name="Option Button 30">
              <controlPr defaultSize="0" autoFill="0" autoLine="0" autoPict="0">
                <anchor moveWithCells="1">
                  <from>
                    <xdr:col>5</xdr:col>
                    <xdr:colOff>1041400</xdr:colOff>
                    <xdr:row>65</xdr:row>
                    <xdr:rowOff>139700</xdr:rowOff>
                  </from>
                  <to>
                    <xdr:col>5</xdr:col>
                    <xdr:colOff>1346200</xdr:colOff>
                    <xdr:row>66</xdr:row>
                    <xdr:rowOff>298450</xdr:rowOff>
                  </to>
                </anchor>
              </controlPr>
            </control>
          </mc:Choice>
        </mc:AlternateContent>
        <mc:AlternateContent xmlns:mc="http://schemas.openxmlformats.org/markup-compatibility/2006">
          <mc:Choice Requires="x14">
            <control shapeId="15391" r:id="rId24" name="Option Button 31">
              <controlPr defaultSize="0" autoFill="0" autoLine="0" autoPict="0">
                <anchor moveWithCells="1">
                  <from>
                    <xdr:col>5</xdr:col>
                    <xdr:colOff>1384300</xdr:colOff>
                    <xdr:row>65</xdr:row>
                    <xdr:rowOff>127000</xdr:rowOff>
                  </from>
                  <to>
                    <xdr:col>6</xdr:col>
                    <xdr:colOff>222250</xdr:colOff>
                    <xdr:row>66</xdr:row>
                    <xdr:rowOff>298450</xdr:rowOff>
                  </to>
                </anchor>
              </controlPr>
            </control>
          </mc:Choice>
        </mc:AlternateContent>
        <mc:AlternateContent xmlns:mc="http://schemas.openxmlformats.org/markup-compatibility/2006">
          <mc:Choice Requires="x14">
            <control shapeId="15392" r:id="rId25" name="Check Box 32">
              <controlPr defaultSize="0" autoFill="0" autoLine="0" autoPict="0">
                <anchor moveWithCells="1">
                  <from>
                    <xdr:col>5</xdr:col>
                    <xdr:colOff>31750</xdr:colOff>
                    <xdr:row>17</xdr:row>
                    <xdr:rowOff>0</xdr:rowOff>
                  </from>
                  <to>
                    <xdr:col>5</xdr:col>
                    <xdr:colOff>946150</xdr:colOff>
                    <xdr:row>18</xdr:row>
                    <xdr:rowOff>12700</xdr:rowOff>
                  </to>
                </anchor>
              </controlPr>
            </control>
          </mc:Choice>
        </mc:AlternateContent>
        <mc:AlternateContent xmlns:mc="http://schemas.openxmlformats.org/markup-compatibility/2006">
          <mc:Choice Requires="x14">
            <control shapeId="15393" r:id="rId26" name="Check Box 33">
              <controlPr defaultSize="0" autoFill="0" autoLine="0" autoPict="0">
                <anchor moveWithCells="1">
                  <from>
                    <xdr:col>6</xdr:col>
                    <xdr:colOff>31750</xdr:colOff>
                    <xdr:row>17</xdr:row>
                    <xdr:rowOff>0</xdr:rowOff>
                  </from>
                  <to>
                    <xdr:col>6</xdr:col>
                    <xdr:colOff>946150</xdr:colOff>
                    <xdr:row>18</xdr:row>
                    <xdr:rowOff>12700</xdr:rowOff>
                  </to>
                </anchor>
              </controlPr>
            </control>
          </mc:Choice>
        </mc:AlternateContent>
        <mc:AlternateContent xmlns:mc="http://schemas.openxmlformats.org/markup-compatibility/2006">
          <mc:Choice Requires="x14">
            <control shapeId="15395" r:id="rId27" name="Check Box 35">
              <controlPr defaultSize="0" autoFill="0" autoLine="0" autoPict="0">
                <anchor moveWithCells="1">
                  <from>
                    <xdr:col>1</xdr:col>
                    <xdr:colOff>31750</xdr:colOff>
                    <xdr:row>12</xdr:row>
                    <xdr:rowOff>177800</xdr:rowOff>
                  </from>
                  <to>
                    <xdr:col>1</xdr:col>
                    <xdr:colOff>946150</xdr:colOff>
                    <xdr:row>14</xdr:row>
                    <xdr:rowOff>0</xdr:rowOff>
                  </to>
                </anchor>
              </controlPr>
            </control>
          </mc:Choice>
        </mc:AlternateContent>
        <mc:AlternateContent xmlns:mc="http://schemas.openxmlformats.org/markup-compatibility/2006">
          <mc:Choice Requires="x14">
            <control shapeId="15396" r:id="rId28" name="Check Box 36">
              <controlPr defaultSize="0" autoFill="0" autoLine="0" autoPict="0">
                <anchor moveWithCells="1">
                  <from>
                    <xdr:col>1</xdr:col>
                    <xdr:colOff>1327150</xdr:colOff>
                    <xdr:row>12</xdr:row>
                    <xdr:rowOff>177800</xdr:rowOff>
                  </from>
                  <to>
                    <xdr:col>2</xdr:col>
                    <xdr:colOff>469900</xdr:colOff>
                    <xdr:row>14</xdr:row>
                    <xdr:rowOff>0</xdr:rowOff>
                  </to>
                </anchor>
              </controlPr>
            </control>
          </mc:Choice>
        </mc:AlternateContent>
        <mc:AlternateContent xmlns:mc="http://schemas.openxmlformats.org/markup-compatibility/2006">
          <mc:Choice Requires="x14">
            <control shapeId="15397" r:id="rId29" name="Check Box 37">
              <controlPr defaultSize="0" autoFill="0" autoLine="0" autoPict="0">
                <anchor moveWithCells="1">
                  <from>
                    <xdr:col>2</xdr:col>
                    <xdr:colOff>495300</xdr:colOff>
                    <xdr:row>12</xdr:row>
                    <xdr:rowOff>177800</xdr:rowOff>
                  </from>
                  <to>
                    <xdr:col>3</xdr:col>
                    <xdr:colOff>114300</xdr:colOff>
                    <xdr:row>14</xdr:row>
                    <xdr:rowOff>0</xdr:rowOff>
                  </to>
                </anchor>
              </controlPr>
            </control>
          </mc:Choice>
        </mc:AlternateContent>
        <mc:AlternateContent xmlns:mc="http://schemas.openxmlformats.org/markup-compatibility/2006">
          <mc:Choice Requires="x14">
            <control shapeId="15398" r:id="rId30" name="Check Box 38">
              <controlPr defaultSize="0" autoFill="0" autoLine="0" autoPict="0">
                <anchor moveWithCells="1">
                  <from>
                    <xdr:col>3</xdr:col>
                    <xdr:colOff>495300</xdr:colOff>
                    <xdr:row>12</xdr:row>
                    <xdr:rowOff>177800</xdr:rowOff>
                  </from>
                  <to>
                    <xdr:col>3</xdr:col>
                    <xdr:colOff>1295400</xdr:colOff>
                    <xdr:row>14</xdr:row>
                    <xdr:rowOff>0</xdr:rowOff>
                  </to>
                </anchor>
              </controlPr>
            </control>
          </mc:Choice>
        </mc:AlternateContent>
        <mc:AlternateContent xmlns:mc="http://schemas.openxmlformats.org/markup-compatibility/2006">
          <mc:Choice Requires="x14">
            <control shapeId="15399" r:id="rId31" name="Check Box 39">
              <controlPr defaultSize="0" autoFill="0" autoLine="0" autoPict="0">
                <anchor moveWithCells="1">
                  <from>
                    <xdr:col>4</xdr:col>
                    <xdr:colOff>139700</xdr:colOff>
                    <xdr:row>12</xdr:row>
                    <xdr:rowOff>177800</xdr:rowOff>
                  </from>
                  <to>
                    <xdr:col>4</xdr:col>
                    <xdr:colOff>952500</xdr:colOff>
                    <xdr:row>14</xdr:row>
                    <xdr:rowOff>0</xdr:rowOff>
                  </to>
                </anchor>
              </controlPr>
            </control>
          </mc:Choice>
        </mc:AlternateContent>
        <mc:AlternateContent xmlns:mc="http://schemas.openxmlformats.org/markup-compatibility/2006">
          <mc:Choice Requires="x14">
            <control shapeId="15400" r:id="rId32" name="Check Box 40">
              <controlPr defaultSize="0" autoFill="0" autoLine="0" autoPict="0">
                <anchor moveWithCells="1">
                  <from>
                    <xdr:col>5</xdr:col>
                    <xdr:colOff>1193800</xdr:colOff>
                    <xdr:row>12</xdr:row>
                    <xdr:rowOff>177800</xdr:rowOff>
                  </from>
                  <to>
                    <xdr:col>6</xdr:col>
                    <xdr:colOff>1003300</xdr:colOff>
                    <xdr:row>14</xdr:row>
                    <xdr:rowOff>0</xdr:rowOff>
                  </to>
                </anchor>
              </controlPr>
            </control>
          </mc:Choice>
        </mc:AlternateContent>
        <mc:AlternateContent xmlns:mc="http://schemas.openxmlformats.org/markup-compatibility/2006">
          <mc:Choice Requires="x14">
            <control shapeId="15401" r:id="rId33" name="Check Box 41">
              <controlPr defaultSize="0" autoFill="0" autoLine="0" autoPict="0">
                <anchor moveWithCells="1">
                  <from>
                    <xdr:col>4</xdr:col>
                    <xdr:colOff>1327150</xdr:colOff>
                    <xdr:row>12</xdr:row>
                    <xdr:rowOff>177800</xdr:rowOff>
                  </from>
                  <to>
                    <xdr:col>5</xdr:col>
                    <xdr:colOff>812800</xdr:colOff>
                    <xdr:row>14</xdr:row>
                    <xdr:rowOff>0</xdr:rowOff>
                  </to>
                </anchor>
              </controlPr>
            </control>
          </mc:Choice>
        </mc:AlternateContent>
        <mc:AlternateContent xmlns:mc="http://schemas.openxmlformats.org/markup-compatibility/2006">
          <mc:Choice Requires="x14">
            <control shapeId="15402" r:id="rId34" name="Check Box 42">
              <controlPr defaultSize="0" autoFill="0" autoLine="0" autoPict="0">
                <anchor moveWithCells="1">
                  <from>
                    <xdr:col>1</xdr:col>
                    <xdr:colOff>31750</xdr:colOff>
                    <xdr:row>17</xdr:row>
                    <xdr:rowOff>0</xdr:rowOff>
                  </from>
                  <to>
                    <xdr:col>1</xdr:col>
                    <xdr:colOff>946150</xdr:colOff>
                    <xdr:row>18</xdr:row>
                    <xdr:rowOff>12700</xdr:rowOff>
                  </to>
                </anchor>
              </controlPr>
            </control>
          </mc:Choice>
        </mc:AlternateContent>
        <mc:AlternateContent xmlns:mc="http://schemas.openxmlformats.org/markup-compatibility/2006">
          <mc:Choice Requires="x14">
            <control shapeId="15403" r:id="rId35" name="Check Box 43">
              <controlPr defaultSize="0" autoFill="0" autoLine="0" autoPict="0">
                <anchor moveWithCells="1">
                  <from>
                    <xdr:col>2</xdr:col>
                    <xdr:colOff>641350</xdr:colOff>
                    <xdr:row>17</xdr:row>
                    <xdr:rowOff>12700</xdr:rowOff>
                  </from>
                  <to>
                    <xdr:col>3</xdr:col>
                    <xdr:colOff>304800</xdr:colOff>
                    <xdr:row>18</xdr:row>
                    <xdr:rowOff>25400</xdr:rowOff>
                  </to>
                </anchor>
              </controlPr>
            </control>
          </mc:Choice>
        </mc:AlternateContent>
        <mc:AlternateContent xmlns:mc="http://schemas.openxmlformats.org/markup-compatibility/2006">
          <mc:Choice Requires="x14">
            <control shapeId="15404" r:id="rId36" name="Check Box 44">
              <controlPr defaultSize="0" autoFill="0" autoLine="0" autoPict="0">
                <anchor moveWithCells="1">
                  <from>
                    <xdr:col>1</xdr:col>
                    <xdr:colOff>1041400</xdr:colOff>
                    <xdr:row>17</xdr:row>
                    <xdr:rowOff>25400</xdr:rowOff>
                  </from>
                  <to>
                    <xdr:col>2</xdr:col>
                    <xdr:colOff>603250</xdr:colOff>
                    <xdr:row>18</xdr:row>
                    <xdr:rowOff>12700</xdr:rowOff>
                  </to>
                </anchor>
              </controlPr>
            </control>
          </mc:Choice>
        </mc:AlternateContent>
        <mc:AlternateContent xmlns:mc="http://schemas.openxmlformats.org/markup-compatibility/2006">
          <mc:Choice Requires="x14">
            <control shapeId="15405" r:id="rId37" name="Check Box 45">
              <controlPr defaultSize="0" autoFill="0" autoLine="0" autoPict="0">
                <anchor moveWithCells="1">
                  <from>
                    <xdr:col>5</xdr:col>
                    <xdr:colOff>1308100</xdr:colOff>
                    <xdr:row>19</xdr:row>
                    <xdr:rowOff>0</xdr:rowOff>
                  </from>
                  <to>
                    <xdr:col>6</xdr:col>
                    <xdr:colOff>850900</xdr:colOff>
                    <xdr:row>20</xdr:row>
                    <xdr:rowOff>12700</xdr:rowOff>
                  </to>
                </anchor>
              </controlPr>
            </control>
          </mc:Choice>
        </mc:AlternateContent>
        <mc:AlternateContent xmlns:mc="http://schemas.openxmlformats.org/markup-compatibility/2006">
          <mc:Choice Requires="x14">
            <control shapeId="15406" r:id="rId38" name="Check Box 46">
              <controlPr defaultSize="0" autoFill="0" autoLine="0" autoPict="0">
                <anchor moveWithCells="1">
                  <from>
                    <xdr:col>7</xdr:col>
                    <xdr:colOff>31750</xdr:colOff>
                    <xdr:row>19</xdr:row>
                    <xdr:rowOff>0</xdr:rowOff>
                  </from>
                  <to>
                    <xdr:col>8</xdr:col>
                    <xdr:colOff>12700</xdr:colOff>
                    <xdr:row>20</xdr:row>
                    <xdr:rowOff>12700</xdr:rowOff>
                  </to>
                </anchor>
              </controlPr>
            </control>
          </mc:Choice>
        </mc:AlternateContent>
        <mc:AlternateContent xmlns:mc="http://schemas.openxmlformats.org/markup-compatibility/2006">
          <mc:Choice Requires="x14">
            <control shapeId="15407" r:id="rId39" name="Check Box 47">
              <controlPr defaultSize="0" autoFill="0" autoLine="0" autoPict="0">
                <anchor moveWithCells="1">
                  <from>
                    <xdr:col>5</xdr:col>
                    <xdr:colOff>203200</xdr:colOff>
                    <xdr:row>18</xdr:row>
                    <xdr:rowOff>184150</xdr:rowOff>
                  </from>
                  <to>
                    <xdr:col>5</xdr:col>
                    <xdr:colOff>1117600</xdr:colOff>
                    <xdr:row>20</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dimension ref="A1:J345"/>
  <sheetViews>
    <sheetView topLeftCell="A199" workbookViewId="0">
      <selection activeCell="A215" sqref="A215"/>
    </sheetView>
  </sheetViews>
  <sheetFormatPr defaultColWidth="9.08984375" defaultRowHeight="14.5"/>
  <cols>
    <col min="1" max="1" width="46.90625" customWidth="1"/>
    <col min="2" max="4" width="12.54296875" customWidth="1"/>
    <col min="5" max="5" width="16.54296875" customWidth="1"/>
    <col min="6" max="6" width="20.90625" customWidth="1"/>
    <col min="7" max="10" width="12.54296875" customWidth="1"/>
  </cols>
  <sheetData>
    <row r="1" spans="1:10">
      <c r="A1" t="s">
        <v>178</v>
      </c>
      <c r="B1" s="115" t="s">
        <v>179</v>
      </c>
      <c r="C1" s="115" t="s">
        <v>180</v>
      </c>
      <c r="D1" s="115" t="s">
        <v>181</v>
      </c>
      <c r="E1" s="115" t="s">
        <v>182</v>
      </c>
      <c r="F1" s="115" t="s">
        <v>183</v>
      </c>
      <c r="G1" s="115" t="s">
        <v>184</v>
      </c>
      <c r="H1" s="115" t="s">
        <v>185</v>
      </c>
      <c r="I1" s="115" t="s">
        <v>186</v>
      </c>
      <c r="J1" s="214" t="s">
        <v>187</v>
      </c>
    </row>
    <row r="2" spans="1:10">
      <c r="A2" s="116" t="s">
        <v>188</v>
      </c>
      <c r="B2" s="117">
        <v>77</v>
      </c>
      <c r="C2" s="117">
        <v>90</v>
      </c>
      <c r="D2" s="117">
        <v>19</v>
      </c>
      <c r="E2" s="117">
        <v>65</v>
      </c>
      <c r="F2" s="117">
        <v>25</v>
      </c>
      <c r="G2" s="117">
        <v>30</v>
      </c>
      <c r="H2" s="117">
        <v>47</v>
      </c>
      <c r="I2" s="117">
        <v>0</v>
      </c>
      <c r="J2" s="178">
        <v>2025</v>
      </c>
    </row>
    <row r="3" spans="1:10">
      <c r="A3" s="116" t="s">
        <v>189</v>
      </c>
      <c r="B3" s="117">
        <v>110</v>
      </c>
      <c r="C3" s="117">
        <v>162</v>
      </c>
      <c r="D3" s="117">
        <v>27</v>
      </c>
      <c r="E3" s="117">
        <v>65</v>
      </c>
      <c r="F3" s="117">
        <v>25</v>
      </c>
      <c r="G3" s="117">
        <v>30</v>
      </c>
      <c r="H3" s="117">
        <v>47</v>
      </c>
      <c r="I3" s="117">
        <v>0</v>
      </c>
      <c r="J3" s="178">
        <v>2025</v>
      </c>
    </row>
    <row r="4" spans="1:10">
      <c r="A4" s="116" t="s">
        <v>190</v>
      </c>
      <c r="B4" s="117">
        <v>89</v>
      </c>
      <c r="C4" s="117">
        <v>99</v>
      </c>
      <c r="D4" s="117">
        <v>22</v>
      </c>
      <c r="E4" s="117">
        <v>65</v>
      </c>
      <c r="F4" s="117">
        <v>25</v>
      </c>
      <c r="G4" s="117">
        <v>30</v>
      </c>
      <c r="H4" s="117">
        <v>47</v>
      </c>
      <c r="I4" s="117">
        <v>0</v>
      </c>
      <c r="J4" s="178">
        <v>2025</v>
      </c>
    </row>
    <row r="5" spans="1:10">
      <c r="A5" s="116" t="s">
        <v>191</v>
      </c>
      <c r="B5" s="117">
        <v>126</v>
      </c>
      <c r="C5" s="117">
        <v>183</v>
      </c>
      <c r="D5" s="117">
        <v>32</v>
      </c>
      <c r="E5" s="117">
        <v>65</v>
      </c>
      <c r="F5" s="117">
        <v>25</v>
      </c>
      <c r="G5" s="117">
        <v>30</v>
      </c>
      <c r="H5" s="117">
        <v>47</v>
      </c>
      <c r="I5" s="117">
        <v>0</v>
      </c>
      <c r="J5" s="178">
        <v>2025</v>
      </c>
    </row>
    <row r="6" spans="1:10">
      <c r="A6" s="116" t="s">
        <v>192</v>
      </c>
      <c r="B6" s="117">
        <v>102</v>
      </c>
      <c r="C6" s="117">
        <v>108</v>
      </c>
      <c r="D6" s="117">
        <v>25</v>
      </c>
      <c r="E6" s="117">
        <v>65</v>
      </c>
      <c r="F6" s="117">
        <v>25</v>
      </c>
      <c r="G6" s="117">
        <v>30</v>
      </c>
      <c r="H6" s="117">
        <v>47</v>
      </c>
      <c r="I6" s="117">
        <v>0</v>
      </c>
      <c r="J6" s="178">
        <v>2025</v>
      </c>
    </row>
    <row r="7" spans="1:10">
      <c r="A7" s="116" t="s">
        <v>193</v>
      </c>
      <c r="B7" s="117">
        <v>143</v>
      </c>
      <c r="C7" s="117">
        <v>200</v>
      </c>
      <c r="D7" s="117">
        <v>36</v>
      </c>
      <c r="E7" s="117">
        <v>65</v>
      </c>
      <c r="F7" s="117">
        <v>25</v>
      </c>
      <c r="G7" s="117">
        <v>30</v>
      </c>
      <c r="H7" s="117">
        <v>47</v>
      </c>
      <c r="I7" s="117">
        <v>0</v>
      </c>
      <c r="J7" s="178">
        <v>2025</v>
      </c>
    </row>
    <row r="8" spans="1:10">
      <c r="A8" s="116" t="s">
        <v>194</v>
      </c>
      <c r="B8" s="117">
        <v>115</v>
      </c>
      <c r="C8" s="117">
        <v>118</v>
      </c>
      <c r="D8" s="117">
        <v>29</v>
      </c>
      <c r="E8" s="117">
        <v>65</v>
      </c>
      <c r="F8" s="117">
        <v>25</v>
      </c>
      <c r="G8" s="117">
        <v>30</v>
      </c>
      <c r="H8" s="117">
        <v>47</v>
      </c>
      <c r="I8" s="117">
        <v>0</v>
      </c>
      <c r="J8" s="178">
        <v>2025</v>
      </c>
    </row>
    <row r="9" spans="1:10">
      <c r="A9" s="116" t="s">
        <v>195</v>
      </c>
      <c r="B9" s="117">
        <v>161</v>
      </c>
      <c r="C9" s="117">
        <v>216</v>
      </c>
      <c r="D9" s="117">
        <v>40</v>
      </c>
      <c r="E9" s="117">
        <v>65</v>
      </c>
      <c r="F9" s="117">
        <v>25</v>
      </c>
      <c r="G9" s="117">
        <v>30</v>
      </c>
      <c r="H9" s="117">
        <v>47</v>
      </c>
      <c r="I9" s="117">
        <v>0</v>
      </c>
      <c r="J9" s="178">
        <v>2025</v>
      </c>
    </row>
    <row r="10" spans="1:10">
      <c r="A10" s="116" t="s">
        <v>196</v>
      </c>
      <c r="B10" s="117">
        <v>64</v>
      </c>
      <c r="C10" s="117">
        <v>80</v>
      </c>
      <c r="D10" s="117">
        <v>16</v>
      </c>
      <c r="E10" s="117">
        <v>65</v>
      </c>
      <c r="F10" s="117">
        <v>25</v>
      </c>
      <c r="G10" s="117">
        <v>30</v>
      </c>
      <c r="H10" s="117">
        <v>47</v>
      </c>
      <c r="I10" s="117">
        <v>0</v>
      </c>
      <c r="J10" s="178">
        <v>2025</v>
      </c>
    </row>
    <row r="11" spans="1:10">
      <c r="A11" s="116" t="s">
        <v>197</v>
      </c>
      <c r="B11" s="117">
        <v>0</v>
      </c>
      <c r="C11" s="117">
        <v>0</v>
      </c>
      <c r="D11" s="117">
        <v>0</v>
      </c>
      <c r="E11" s="117">
        <v>0</v>
      </c>
      <c r="F11" s="117">
        <v>0</v>
      </c>
      <c r="G11" s="117">
        <v>0</v>
      </c>
      <c r="H11" s="117">
        <v>0</v>
      </c>
      <c r="I11" s="117">
        <v>0</v>
      </c>
      <c r="J11" s="178">
        <v>2025</v>
      </c>
    </row>
    <row r="12" spans="1:10">
      <c r="A12" s="116" t="s">
        <v>198</v>
      </c>
      <c r="B12" s="117">
        <v>44</v>
      </c>
      <c r="C12" s="117">
        <v>37</v>
      </c>
      <c r="D12" s="117">
        <v>18</v>
      </c>
      <c r="E12" s="117">
        <v>75</v>
      </c>
      <c r="F12" s="117">
        <v>12</v>
      </c>
      <c r="G12" s="117">
        <v>30</v>
      </c>
      <c r="H12" s="117">
        <v>47</v>
      </c>
      <c r="I12" s="117">
        <v>0</v>
      </c>
      <c r="J12" s="178">
        <v>2025</v>
      </c>
    </row>
    <row r="13" spans="1:10">
      <c r="A13" s="116" t="s">
        <v>199</v>
      </c>
      <c r="B13" s="117">
        <v>53</v>
      </c>
      <c r="C13" s="117">
        <v>37</v>
      </c>
      <c r="D13" s="117">
        <v>15</v>
      </c>
      <c r="E13" s="117">
        <v>75</v>
      </c>
      <c r="F13" s="117">
        <v>12</v>
      </c>
      <c r="G13" s="117">
        <v>30</v>
      </c>
      <c r="H13" s="117">
        <v>47</v>
      </c>
      <c r="I13" s="117">
        <v>0</v>
      </c>
      <c r="J13" s="178">
        <v>2025</v>
      </c>
    </row>
    <row r="14" spans="1:10">
      <c r="A14" s="116" t="s">
        <v>200</v>
      </c>
      <c r="B14" s="117">
        <v>59</v>
      </c>
      <c r="C14" s="117">
        <v>57</v>
      </c>
      <c r="D14" s="117">
        <v>18</v>
      </c>
      <c r="E14" s="117">
        <v>75</v>
      </c>
      <c r="F14" s="117">
        <v>12</v>
      </c>
      <c r="G14" s="117">
        <v>30</v>
      </c>
      <c r="H14" s="117">
        <v>47</v>
      </c>
      <c r="I14" s="117">
        <v>0</v>
      </c>
      <c r="J14" s="178">
        <v>2025</v>
      </c>
    </row>
    <row r="15" spans="1:10">
      <c r="A15" s="116" t="s">
        <v>201</v>
      </c>
      <c r="B15" s="117">
        <v>64</v>
      </c>
      <c r="C15" s="117">
        <v>57</v>
      </c>
      <c r="D15" s="117">
        <v>16</v>
      </c>
      <c r="E15" s="117">
        <v>75</v>
      </c>
      <c r="F15" s="117">
        <v>12</v>
      </c>
      <c r="G15" s="117">
        <v>30</v>
      </c>
      <c r="H15" s="117">
        <v>47</v>
      </c>
      <c r="I15" s="117">
        <v>0</v>
      </c>
      <c r="J15" s="178">
        <v>2025</v>
      </c>
    </row>
    <row r="16" spans="1:10">
      <c r="A16" s="116" t="s">
        <v>202</v>
      </c>
      <c r="B16" s="117">
        <v>72</v>
      </c>
      <c r="C16" s="117">
        <v>63</v>
      </c>
      <c r="D16" s="117">
        <v>27</v>
      </c>
      <c r="E16" s="117">
        <v>75</v>
      </c>
      <c r="F16" s="117">
        <v>12</v>
      </c>
      <c r="G16" s="117">
        <v>30</v>
      </c>
      <c r="H16" s="117">
        <v>47</v>
      </c>
      <c r="I16" s="117">
        <v>0</v>
      </c>
      <c r="J16" s="178">
        <v>2025</v>
      </c>
    </row>
    <row r="17" spans="1:10">
      <c r="A17" s="116" t="s">
        <v>203</v>
      </c>
      <c r="B17" s="117">
        <v>79</v>
      </c>
      <c r="C17" s="117">
        <v>63</v>
      </c>
      <c r="D17" s="117">
        <v>16</v>
      </c>
      <c r="E17" s="117">
        <v>75</v>
      </c>
      <c r="F17" s="117">
        <v>12</v>
      </c>
      <c r="G17" s="117">
        <v>30</v>
      </c>
      <c r="H17" s="117">
        <v>47</v>
      </c>
      <c r="I17" s="117">
        <v>0</v>
      </c>
      <c r="J17" s="178">
        <v>2025</v>
      </c>
    </row>
    <row r="18" spans="1:10">
      <c r="A18" s="116" t="s">
        <v>204</v>
      </c>
      <c r="B18" s="117">
        <v>99</v>
      </c>
      <c r="C18" s="117">
        <v>97</v>
      </c>
      <c r="D18" s="117">
        <v>27</v>
      </c>
      <c r="E18" s="117">
        <v>75</v>
      </c>
      <c r="F18" s="117">
        <v>12</v>
      </c>
      <c r="G18" s="117">
        <v>30</v>
      </c>
      <c r="H18" s="117">
        <v>47</v>
      </c>
      <c r="I18" s="117">
        <v>0</v>
      </c>
      <c r="J18" s="178">
        <v>2025</v>
      </c>
    </row>
    <row r="19" spans="1:10">
      <c r="A19" s="116" t="s">
        <v>205</v>
      </c>
      <c r="B19" s="117">
        <v>95</v>
      </c>
      <c r="C19" s="117">
        <v>97</v>
      </c>
      <c r="D19" s="117">
        <v>19</v>
      </c>
      <c r="E19" s="117">
        <v>75</v>
      </c>
      <c r="F19" s="117">
        <v>12</v>
      </c>
      <c r="G19" s="117">
        <v>30</v>
      </c>
      <c r="H19" s="117">
        <v>47</v>
      </c>
      <c r="I19" s="117">
        <v>0</v>
      </c>
      <c r="J19" s="178">
        <v>2025</v>
      </c>
    </row>
    <row r="20" spans="1:10">
      <c r="A20" s="116" t="s">
        <v>206</v>
      </c>
      <c r="B20" s="117">
        <v>85</v>
      </c>
      <c r="C20" s="117">
        <v>64</v>
      </c>
      <c r="D20" s="117">
        <v>37</v>
      </c>
      <c r="E20" s="117">
        <v>75</v>
      </c>
      <c r="F20" s="117">
        <v>12</v>
      </c>
      <c r="G20" s="117">
        <v>30</v>
      </c>
      <c r="H20" s="117">
        <v>47</v>
      </c>
      <c r="I20" s="117">
        <v>0</v>
      </c>
      <c r="J20" s="178">
        <v>2025</v>
      </c>
    </row>
    <row r="21" spans="1:10">
      <c r="A21" s="116" t="s">
        <v>207</v>
      </c>
      <c r="B21" s="117">
        <v>86</v>
      </c>
      <c r="C21" s="117">
        <v>64</v>
      </c>
      <c r="D21" s="117">
        <v>20</v>
      </c>
      <c r="E21" s="117">
        <v>75</v>
      </c>
      <c r="F21" s="117">
        <v>12</v>
      </c>
      <c r="G21" s="117">
        <v>30</v>
      </c>
      <c r="H21" s="117">
        <v>47</v>
      </c>
      <c r="I21" s="117">
        <v>0</v>
      </c>
      <c r="J21" s="178">
        <v>2025</v>
      </c>
    </row>
    <row r="22" spans="1:10">
      <c r="A22" s="116" t="s">
        <v>208</v>
      </c>
      <c r="B22" s="117">
        <v>114</v>
      </c>
      <c r="C22" s="117">
        <v>99</v>
      </c>
      <c r="D22" s="117">
        <v>37</v>
      </c>
      <c r="E22" s="117">
        <v>75</v>
      </c>
      <c r="F22" s="117">
        <v>12</v>
      </c>
      <c r="G22" s="117">
        <v>30</v>
      </c>
      <c r="H22" s="117">
        <v>47</v>
      </c>
      <c r="I22" s="117">
        <v>0</v>
      </c>
      <c r="J22" s="178">
        <v>2025</v>
      </c>
    </row>
    <row r="23" spans="1:10">
      <c r="A23" s="116" t="s">
        <v>209</v>
      </c>
      <c r="B23" s="117">
        <v>97</v>
      </c>
      <c r="C23" s="117">
        <v>99</v>
      </c>
      <c r="D23" s="117">
        <v>20</v>
      </c>
      <c r="E23" s="117">
        <v>75</v>
      </c>
      <c r="F23" s="117">
        <v>12</v>
      </c>
      <c r="G23" s="117">
        <v>30</v>
      </c>
      <c r="H23" s="117">
        <v>47</v>
      </c>
      <c r="I23" s="117">
        <v>0</v>
      </c>
      <c r="J23" s="178">
        <v>2025</v>
      </c>
    </row>
    <row r="24" spans="1:10">
      <c r="A24" s="116" t="s">
        <v>210</v>
      </c>
      <c r="B24" s="117">
        <v>94</v>
      </c>
      <c r="C24" s="117">
        <v>77</v>
      </c>
      <c r="D24" s="117">
        <v>55</v>
      </c>
      <c r="E24" s="117">
        <v>75</v>
      </c>
      <c r="F24" s="117">
        <v>12</v>
      </c>
      <c r="G24" s="117">
        <v>30</v>
      </c>
      <c r="H24" s="117">
        <v>47</v>
      </c>
      <c r="I24" s="117">
        <v>0</v>
      </c>
      <c r="J24" s="178">
        <v>2025</v>
      </c>
    </row>
    <row r="25" spans="1:10">
      <c r="A25" s="116" t="s">
        <v>211</v>
      </c>
      <c r="B25" s="117">
        <v>102</v>
      </c>
      <c r="C25" s="117">
        <v>77</v>
      </c>
      <c r="D25" s="117">
        <v>29</v>
      </c>
      <c r="E25" s="117">
        <v>75</v>
      </c>
      <c r="F25" s="117">
        <v>12</v>
      </c>
      <c r="G25" s="117">
        <v>30</v>
      </c>
      <c r="H25" s="117">
        <v>47</v>
      </c>
      <c r="I25" s="117">
        <v>0</v>
      </c>
      <c r="J25" s="178">
        <v>2025</v>
      </c>
    </row>
    <row r="26" spans="1:10">
      <c r="A26" s="116" t="s">
        <v>212</v>
      </c>
      <c r="B26" s="117">
        <v>128</v>
      </c>
      <c r="C26" s="117">
        <v>119</v>
      </c>
      <c r="D26" s="117">
        <v>55</v>
      </c>
      <c r="E26" s="117">
        <v>75</v>
      </c>
      <c r="F26" s="117">
        <v>12</v>
      </c>
      <c r="G26" s="117">
        <v>30</v>
      </c>
      <c r="H26" s="117">
        <v>47</v>
      </c>
      <c r="I26" s="117">
        <v>0</v>
      </c>
      <c r="J26" s="178">
        <v>2025</v>
      </c>
    </row>
    <row r="27" spans="1:10">
      <c r="A27" s="116" t="s">
        <v>213</v>
      </c>
      <c r="B27" s="117">
        <v>117</v>
      </c>
      <c r="C27" s="117">
        <v>119</v>
      </c>
      <c r="D27" s="117">
        <v>29</v>
      </c>
      <c r="E27" s="117">
        <v>75</v>
      </c>
      <c r="F27" s="117">
        <v>12</v>
      </c>
      <c r="G27" s="117">
        <v>30</v>
      </c>
      <c r="H27" s="117">
        <v>47</v>
      </c>
      <c r="I27" s="117">
        <v>0</v>
      </c>
      <c r="J27" s="178">
        <v>2025</v>
      </c>
    </row>
    <row r="28" spans="1:10">
      <c r="A28" s="116" t="s">
        <v>214</v>
      </c>
      <c r="B28" s="117">
        <v>94</v>
      </c>
      <c r="C28" s="117">
        <v>77</v>
      </c>
      <c r="D28" s="117">
        <v>55</v>
      </c>
      <c r="E28" s="117">
        <v>75</v>
      </c>
      <c r="F28" s="117">
        <v>12</v>
      </c>
      <c r="G28" s="117">
        <v>30</v>
      </c>
      <c r="H28" s="117">
        <v>47</v>
      </c>
      <c r="I28" s="117">
        <v>0</v>
      </c>
      <c r="J28" s="178">
        <v>2025</v>
      </c>
    </row>
    <row r="29" spans="1:10">
      <c r="A29" s="116" t="s">
        <v>215</v>
      </c>
      <c r="B29" s="117">
        <v>102</v>
      </c>
      <c r="C29" s="117">
        <v>77</v>
      </c>
      <c r="D29" s="117">
        <v>29</v>
      </c>
      <c r="E29" s="117">
        <v>75</v>
      </c>
      <c r="F29" s="117">
        <v>12</v>
      </c>
      <c r="G29" s="117">
        <v>30</v>
      </c>
      <c r="H29" s="117">
        <v>47</v>
      </c>
      <c r="I29" s="117">
        <v>0</v>
      </c>
      <c r="J29" s="178">
        <v>2025</v>
      </c>
    </row>
    <row r="30" spans="1:10">
      <c r="A30" s="116" t="s">
        <v>216</v>
      </c>
      <c r="B30" s="117">
        <v>133</v>
      </c>
      <c r="C30" s="117">
        <v>119</v>
      </c>
      <c r="D30" s="117">
        <v>57</v>
      </c>
      <c r="E30" s="117">
        <v>75</v>
      </c>
      <c r="F30" s="117">
        <v>12</v>
      </c>
      <c r="G30" s="117">
        <v>30</v>
      </c>
      <c r="H30" s="117">
        <v>47</v>
      </c>
      <c r="I30" s="117">
        <v>0</v>
      </c>
      <c r="J30" s="178">
        <v>2025</v>
      </c>
    </row>
    <row r="31" spans="1:10">
      <c r="A31" s="116" t="s">
        <v>217</v>
      </c>
      <c r="B31" s="117">
        <v>122</v>
      </c>
      <c r="C31" s="117">
        <v>119</v>
      </c>
      <c r="D31" s="117">
        <v>30</v>
      </c>
      <c r="E31" s="117">
        <v>75</v>
      </c>
      <c r="F31" s="117">
        <v>12</v>
      </c>
      <c r="G31" s="117">
        <v>30</v>
      </c>
      <c r="H31" s="117">
        <v>47</v>
      </c>
      <c r="I31" s="117">
        <v>0</v>
      </c>
      <c r="J31" s="178">
        <v>2025</v>
      </c>
    </row>
    <row r="32" spans="1:10">
      <c r="A32" s="116" t="s">
        <v>218</v>
      </c>
      <c r="B32" s="117">
        <v>37</v>
      </c>
      <c r="C32" s="117">
        <v>33</v>
      </c>
      <c r="D32" s="117">
        <v>13</v>
      </c>
      <c r="E32" s="117">
        <v>75</v>
      </c>
      <c r="F32" s="117">
        <v>12</v>
      </c>
      <c r="G32" s="117">
        <v>30</v>
      </c>
      <c r="H32" s="117">
        <v>47</v>
      </c>
      <c r="I32" s="117">
        <v>0</v>
      </c>
      <c r="J32" s="178">
        <v>2025</v>
      </c>
    </row>
    <row r="33" spans="1:10">
      <c r="A33" s="116" t="s">
        <v>219</v>
      </c>
      <c r="B33" s="117">
        <v>44</v>
      </c>
      <c r="C33" s="117">
        <v>33</v>
      </c>
      <c r="D33" s="117">
        <v>14</v>
      </c>
      <c r="E33" s="117">
        <v>75</v>
      </c>
      <c r="F33" s="117">
        <v>12</v>
      </c>
      <c r="G33" s="117">
        <v>30</v>
      </c>
      <c r="H33" s="117">
        <v>47</v>
      </c>
      <c r="I33" s="117">
        <v>0</v>
      </c>
      <c r="J33" s="178">
        <v>2025</v>
      </c>
    </row>
    <row r="34" spans="1:10">
      <c r="A34" s="116" t="s">
        <v>220</v>
      </c>
      <c r="B34" s="117">
        <v>0</v>
      </c>
      <c r="C34" s="117">
        <v>0</v>
      </c>
      <c r="D34" s="117">
        <v>0</v>
      </c>
      <c r="E34" s="117">
        <v>75</v>
      </c>
      <c r="F34" s="117">
        <v>12</v>
      </c>
      <c r="G34" s="117">
        <v>30</v>
      </c>
      <c r="H34" s="117">
        <v>47</v>
      </c>
      <c r="I34" s="117">
        <v>0</v>
      </c>
      <c r="J34" s="178">
        <v>2025</v>
      </c>
    </row>
    <row r="35" spans="1:10">
      <c r="A35" s="116" t="s">
        <v>221</v>
      </c>
      <c r="B35" s="117">
        <v>0</v>
      </c>
      <c r="C35" s="117">
        <v>0</v>
      </c>
      <c r="D35" s="117">
        <v>0</v>
      </c>
      <c r="E35" s="117">
        <v>75</v>
      </c>
      <c r="F35" s="117">
        <v>12</v>
      </c>
      <c r="G35" s="117">
        <v>30</v>
      </c>
      <c r="H35" s="117">
        <v>47</v>
      </c>
      <c r="I35" s="117">
        <v>0</v>
      </c>
      <c r="J35" s="178">
        <v>2025</v>
      </c>
    </row>
    <row r="36" spans="1:10">
      <c r="A36" s="116" t="s">
        <v>222</v>
      </c>
      <c r="B36" s="117">
        <v>46</v>
      </c>
      <c r="C36" s="117">
        <v>34</v>
      </c>
      <c r="D36" s="117">
        <v>12</v>
      </c>
      <c r="E36" s="117">
        <v>0</v>
      </c>
      <c r="F36" s="117">
        <v>0</v>
      </c>
      <c r="G36" s="117">
        <v>0</v>
      </c>
      <c r="H36" s="117">
        <v>0</v>
      </c>
      <c r="I36" s="117">
        <v>0</v>
      </c>
      <c r="J36" s="178">
        <v>2025</v>
      </c>
    </row>
    <row r="37" spans="1:10">
      <c r="A37" s="116" t="s">
        <v>223</v>
      </c>
      <c r="B37" s="117">
        <v>67</v>
      </c>
      <c r="C37" s="117">
        <v>62</v>
      </c>
      <c r="D37" s="117">
        <v>17</v>
      </c>
      <c r="E37" s="117">
        <v>0</v>
      </c>
      <c r="F37" s="117">
        <v>0</v>
      </c>
      <c r="G37" s="117">
        <v>0</v>
      </c>
      <c r="H37" s="117">
        <v>0</v>
      </c>
      <c r="I37" s="117">
        <v>0</v>
      </c>
      <c r="J37" s="178">
        <v>2025</v>
      </c>
    </row>
    <row r="38" spans="1:10">
      <c r="A38" s="116" t="s">
        <v>224</v>
      </c>
      <c r="B38" s="117">
        <v>56</v>
      </c>
      <c r="C38" s="117">
        <v>38</v>
      </c>
      <c r="D38" s="117">
        <v>14</v>
      </c>
      <c r="E38" s="117">
        <v>0</v>
      </c>
      <c r="F38" s="117">
        <v>0</v>
      </c>
      <c r="G38" s="117">
        <v>0</v>
      </c>
      <c r="H38" s="117">
        <v>0</v>
      </c>
      <c r="I38" s="117">
        <v>0</v>
      </c>
      <c r="J38" s="178">
        <v>2025</v>
      </c>
    </row>
    <row r="39" spans="1:10">
      <c r="A39" s="116" t="s">
        <v>225</v>
      </c>
      <c r="B39" s="117">
        <v>81</v>
      </c>
      <c r="C39" s="117">
        <v>72</v>
      </c>
      <c r="D39" s="117">
        <v>20</v>
      </c>
      <c r="E39" s="117">
        <v>0</v>
      </c>
      <c r="F39" s="117">
        <v>0</v>
      </c>
      <c r="G39" s="117">
        <v>0</v>
      </c>
      <c r="H39" s="117">
        <v>0</v>
      </c>
      <c r="I39" s="117">
        <v>0</v>
      </c>
      <c r="J39" s="178">
        <v>2025</v>
      </c>
    </row>
    <row r="40" spans="1:10">
      <c r="A40" s="116" t="s">
        <v>226</v>
      </c>
      <c r="B40" s="117">
        <v>66</v>
      </c>
      <c r="C40" s="117">
        <v>45</v>
      </c>
      <c r="D40" s="117">
        <v>16</v>
      </c>
      <c r="E40" s="117">
        <v>0</v>
      </c>
      <c r="F40" s="117">
        <v>0</v>
      </c>
      <c r="G40" s="117">
        <v>0</v>
      </c>
      <c r="H40" s="117">
        <v>0</v>
      </c>
      <c r="I40" s="117">
        <v>0</v>
      </c>
      <c r="J40" s="178">
        <v>2025</v>
      </c>
    </row>
    <row r="41" spans="1:10">
      <c r="A41" s="116" t="s">
        <v>227</v>
      </c>
      <c r="B41" s="117">
        <v>94</v>
      </c>
      <c r="C41" s="117">
        <v>83</v>
      </c>
      <c r="D41" s="117">
        <v>23</v>
      </c>
      <c r="E41" s="117">
        <v>0</v>
      </c>
      <c r="F41" s="117">
        <v>0</v>
      </c>
      <c r="G41" s="117">
        <v>0</v>
      </c>
      <c r="H41" s="117">
        <v>0</v>
      </c>
      <c r="I41" s="117">
        <v>0</v>
      </c>
      <c r="J41" s="178">
        <v>2025</v>
      </c>
    </row>
    <row r="42" spans="1:10">
      <c r="A42" s="116" t="s">
        <v>228</v>
      </c>
      <c r="B42" s="117">
        <v>75</v>
      </c>
      <c r="C42" s="117">
        <v>51</v>
      </c>
      <c r="D42" s="117">
        <v>16</v>
      </c>
      <c r="E42" s="117">
        <v>0</v>
      </c>
      <c r="F42" s="117">
        <v>0</v>
      </c>
      <c r="G42" s="117">
        <v>0</v>
      </c>
      <c r="H42" s="117">
        <v>0</v>
      </c>
      <c r="I42" s="117">
        <v>0</v>
      </c>
      <c r="J42" s="178">
        <v>2025</v>
      </c>
    </row>
    <row r="43" spans="1:10">
      <c r="A43" s="116" t="s">
        <v>229</v>
      </c>
      <c r="B43" s="117">
        <v>110</v>
      </c>
      <c r="C43" s="117">
        <v>93</v>
      </c>
      <c r="D43" s="117">
        <v>28</v>
      </c>
      <c r="E43" s="117">
        <v>0</v>
      </c>
      <c r="F43" s="117">
        <v>0</v>
      </c>
      <c r="G43" s="117">
        <v>0</v>
      </c>
      <c r="H43" s="117">
        <v>0</v>
      </c>
      <c r="I43" s="117">
        <v>0</v>
      </c>
      <c r="J43" s="178">
        <v>2025</v>
      </c>
    </row>
    <row r="44" spans="1:10">
      <c r="A44" s="116" t="s">
        <v>230</v>
      </c>
      <c r="B44" s="117">
        <v>37</v>
      </c>
      <c r="C44" s="117">
        <v>28</v>
      </c>
      <c r="D44" s="117">
        <v>9</v>
      </c>
      <c r="E44" s="117">
        <v>0</v>
      </c>
      <c r="F44" s="117">
        <v>0</v>
      </c>
      <c r="G44" s="117">
        <v>0</v>
      </c>
      <c r="H44" s="117">
        <v>0</v>
      </c>
      <c r="I44" s="117">
        <v>0</v>
      </c>
      <c r="J44" s="178">
        <v>2025</v>
      </c>
    </row>
    <row r="45" spans="1:10">
      <c r="A45" s="116" t="s">
        <v>231</v>
      </c>
      <c r="B45" s="117">
        <v>0</v>
      </c>
      <c r="C45" s="117">
        <v>0</v>
      </c>
      <c r="D45" s="117">
        <v>0</v>
      </c>
      <c r="E45" s="117">
        <v>0</v>
      </c>
      <c r="F45" s="117">
        <v>0</v>
      </c>
      <c r="G45" s="117">
        <v>0</v>
      </c>
      <c r="H45" s="117">
        <v>0</v>
      </c>
      <c r="I45" s="117">
        <v>0</v>
      </c>
      <c r="J45" s="178">
        <v>2025</v>
      </c>
    </row>
    <row r="46" spans="1:10">
      <c r="A46" s="116" t="s">
        <v>232</v>
      </c>
      <c r="B46" s="117">
        <v>85</v>
      </c>
      <c r="C46" s="117">
        <v>24</v>
      </c>
      <c r="D46" s="117">
        <v>17</v>
      </c>
      <c r="E46" s="117">
        <v>0</v>
      </c>
      <c r="F46" s="117">
        <v>0</v>
      </c>
      <c r="G46" s="117">
        <v>0</v>
      </c>
      <c r="H46" s="117">
        <v>0</v>
      </c>
      <c r="I46" s="117">
        <v>0</v>
      </c>
      <c r="J46" s="178">
        <v>2025</v>
      </c>
    </row>
    <row r="47" spans="1:10">
      <c r="A47" s="116" t="s">
        <v>233</v>
      </c>
      <c r="B47" s="117">
        <v>101</v>
      </c>
      <c r="C47" s="117">
        <v>28</v>
      </c>
      <c r="D47" s="117">
        <v>20</v>
      </c>
      <c r="E47" s="117">
        <v>0</v>
      </c>
      <c r="F47" s="117">
        <v>0</v>
      </c>
      <c r="G47" s="117">
        <v>0</v>
      </c>
      <c r="H47" s="117">
        <v>0</v>
      </c>
      <c r="I47" s="117">
        <v>0</v>
      </c>
      <c r="J47" s="178">
        <v>2025</v>
      </c>
    </row>
    <row r="48" spans="1:10">
      <c r="A48" s="116" t="s">
        <v>234</v>
      </c>
      <c r="B48" s="117">
        <v>112</v>
      </c>
      <c r="C48" s="117">
        <v>31</v>
      </c>
      <c r="D48" s="117">
        <v>22</v>
      </c>
      <c r="E48" s="117">
        <v>0</v>
      </c>
      <c r="F48" s="117">
        <v>0</v>
      </c>
      <c r="G48" s="117">
        <v>0</v>
      </c>
      <c r="H48" s="117">
        <v>0</v>
      </c>
      <c r="I48" s="117">
        <v>0</v>
      </c>
      <c r="J48" s="178">
        <v>2025</v>
      </c>
    </row>
    <row r="49" spans="1:10">
      <c r="A49" s="116" t="s">
        <v>235</v>
      </c>
      <c r="B49" s="117">
        <v>125</v>
      </c>
      <c r="C49" s="117">
        <v>35</v>
      </c>
      <c r="D49" s="117">
        <v>25</v>
      </c>
      <c r="E49" s="117">
        <v>0</v>
      </c>
      <c r="F49" s="117">
        <v>0</v>
      </c>
      <c r="G49" s="117">
        <v>0</v>
      </c>
      <c r="H49" s="117">
        <v>0</v>
      </c>
      <c r="I49" s="117">
        <v>0</v>
      </c>
      <c r="J49" s="178">
        <v>2025</v>
      </c>
    </row>
    <row r="50" spans="1:10">
      <c r="A50" s="116" t="s">
        <v>236</v>
      </c>
      <c r="B50" s="117">
        <v>120</v>
      </c>
      <c r="C50" s="117">
        <v>33</v>
      </c>
      <c r="D50" s="117">
        <v>24</v>
      </c>
      <c r="E50" s="117">
        <v>0</v>
      </c>
      <c r="F50" s="117">
        <v>0</v>
      </c>
      <c r="G50" s="117">
        <v>0</v>
      </c>
      <c r="H50" s="117">
        <v>0</v>
      </c>
      <c r="I50" s="117">
        <v>0</v>
      </c>
      <c r="J50" s="178">
        <v>2025</v>
      </c>
    </row>
    <row r="51" spans="1:10">
      <c r="A51" s="116" t="s">
        <v>237</v>
      </c>
      <c r="B51" s="117">
        <v>131</v>
      </c>
      <c r="C51" s="117">
        <v>36</v>
      </c>
      <c r="D51" s="117">
        <v>26</v>
      </c>
      <c r="E51" s="117">
        <v>0</v>
      </c>
      <c r="F51" s="117">
        <v>0</v>
      </c>
      <c r="G51" s="117">
        <v>0</v>
      </c>
      <c r="H51" s="117">
        <v>0</v>
      </c>
      <c r="I51" s="117">
        <v>0</v>
      </c>
      <c r="J51" s="178">
        <v>2025</v>
      </c>
    </row>
    <row r="52" spans="1:10">
      <c r="A52" s="116" t="s">
        <v>238</v>
      </c>
      <c r="B52" s="117">
        <v>123</v>
      </c>
      <c r="C52" s="117">
        <v>34</v>
      </c>
      <c r="D52" s="117">
        <v>24</v>
      </c>
      <c r="E52" s="117">
        <v>0</v>
      </c>
      <c r="F52" s="117">
        <v>0</v>
      </c>
      <c r="G52" s="117">
        <v>0</v>
      </c>
      <c r="H52" s="117">
        <v>0</v>
      </c>
      <c r="I52" s="117">
        <v>0</v>
      </c>
      <c r="J52" s="178">
        <v>2025</v>
      </c>
    </row>
    <row r="53" spans="1:10">
      <c r="A53" s="116" t="s">
        <v>239</v>
      </c>
      <c r="B53" s="117">
        <v>139</v>
      </c>
      <c r="C53" s="117">
        <v>38</v>
      </c>
      <c r="D53" s="117">
        <v>27</v>
      </c>
      <c r="E53" s="117">
        <v>0</v>
      </c>
      <c r="F53" s="117">
        <v>0</v>
      </c>
      <c r="G53" s="117">
        <v>0</v>
      </c>
      <c r="H53" s="117">
        <v>0</v>
      </c>
      <c r="I53" s="117">
        <v>0</v>
      </c>
      <c r="J53" s="178">
        <v>2025</v>
      </c>
    </row>
    <row r="54" spans="1:10">
      <c r="A54" s="116" t="s">
        <v>240</v>
      </c>
      <c r="B54" s="117">
        <v>67</v>
      </c>
      <c r="C54" s="117">
        <v>18</v>
      </c>
      <c r="D54" s="117">
        <v>13</v>
      </c>
      <c r="E54" s="117">
        <v>0</v>
      </c>
      <c r="F54" s="117">
        <v>0</v>
      </c>
      <c r="G54" s="117">
        <v>0</v>
      </c>
      <c r="H54" s="117">
        <v>0</v>
      </c>
      <c r="I54" s="117">
        <v>0</v>
      </c>
      <c r="J54" s="178">
        <v>2025</v>
      </c>
    </row>
    <row r="55" spans="1:10">
      <c r="A55" s="116" t="s">
        <v>241</v>
      </c>
      <c r="B55" s="117">
        <v>0</v>
      </c>
      <c r="C55" s="117">
        <v>0</v>
      </c>
      <c r="D55" s="117">
        <v>0</v>
      </c>
      <c r="E55" s="117">
        <v>0</v>
      </c>
      <c r="F55" s="117">
        <v>0</v>
      </c>
      <c r="G55" s="117">
        <v>0</v>
      </c>
      <c r="H55" s="117">
        <v>0</v>
      </c>
      <c r="I55" s="117">
        <v>0</v>
      </c>
      <c r="J55" s="178">
        <v>2025</v>
      </c>
    </row>
    <row r="56" spans="1:10">
      <c r="A56" s="116" t="s">
        <v>242</v>
      </c>
      <c r="B56" s="117">
        <v>101</v>
      </c>
      <c r="C56" s="117">
        <v>44</v>
      </c>
      <c r="D56" s="117">
        <v>37</v>
      </c>
      <c r="E56" s="117">
        <v>75</v>
      </c>
      <c r="F56" s="117">
        <v>15</v>
      </c>
      <c r="G56" s="117">
        <v>30</v>
      </c>
      <c r="H56" s="117">
        <v>47</v>
      </c>
      <c r="I56" s="117">
        <v>35</v>
      </c>
      <c r="J56" s="178">
        <v>2025</v>
      </c>
    </row>
    <row r="57" spans="1:10">
      <c r="A57" s="116" t="s">
        <v>243</v>
      </c>
      <c r="B57" s="117">
        <v>65</v>
      </c>
      <c r="C57" s="117">
        <v>44</v>
      </c>
      <c r="D57" s="117">
        <v>13</v>
      </c>
      <c r="E57" s="117">
        <v>75</v>
      </c>
      <c r="F57" s="117">
        <v>15</v>
      </c>
      <c r="G57" s="117">
        <v>30</v>
      </c>
      <c r="H57" s="117">
        <v>47</v>
      </c>
      <c r="I57" s="117">
        <v>35</v>
      </c>
      <c r="J57" s="178">
        <v>2025</v>
      </c>
    </row>
    <row r="58" spans="1:10">
      <c r="A58" s="116" t="s">
        <v>244</v>
      </c>
      <c r="B58" s="117">
        <v>128</v>
      </c>
      <c r="C58" s="117">
        <v>47</v>
      </c>
      <c r="D58" s="117">
        <v>39</v>
      </c>
      <c r="E58" s="117">
        <v>75</v>
      </c>
      <c r="F58" s="117">
        <v>15</v>
      </c>
      <c r="G58" s="117">
        <v>30</v>
      </c>
      <c r="H58" s="117">
        <v>47</v>
      </c>
      <c r="I58" s="117">
        <v>35</v>
      </c>
      <c r="J58" s="178">
        <v>2025</v>
      </c>
    </row>
    <row r="59" spans="1:10">
      <c r="A59" s="116" t="s">
        <v>245</v>
      </c>
      <c r="B59" s="117">
        <v>76</v>
      </c>
      <c r="C59" s="117">
        <v>47</v>
      </c>
      <c r="D59" s="117">
        <v>16</v>
      </c>
      <c r="E59" s="117">
        <v>75</v>
      </c>
      <c r="F59" s="117">
        <v>15</v>
      </c>
      <c r="G59" s="117">
        <v>30</v>
      </c>
      <c r="H59" s="117">
        <v>47</v>
      </c>
      <c r="I59" s="117">
        <v>35</v>
      </c>
      <c r="J59" s="178">
        <v>2025</v>
      </c>
    </row>
    <row r="60" spans="1:10">
      <c r="A60" s="116" t="s">
        <v>246</v>
      </c>
      <c r="B60" s="117">
        <v>151</v>
      </c>
      <c r="C60" s="117">
        <v>66</v>
      </c>
      <c r="D60" s="117">
        <v>55</v>
      </c>
      <c r="E60" s="117">
        <v>75</v>
      </c>
      <c r="F60" s="117">
        <v>15</v>
      </c>
      <c r="G60" s="117">
        <v>30</v>
      </c>
      <c r="H60" s="117">
        <v>47</v>
      </c>
      <c r="I60" s="117">
        <v>35</v>
      </c>
      <c r="J60" s="178">
        <v>2025</v>
      </c>
    </row>
    <row r="61" spans="1:10">
      <c r="A61" s="116" t="s">
        <v>247</v>
      </c>
      <c r="B61" s="117">
        <v>87</v>
      </c>
      <c r="C61" s="117">
        <v>66</v>
      </c>
      <c r="D61" s="117">
        <v>21</v>
      </c>
      <c r="E61" s="117">
        <v>75</v>
      </c>
      <c r="F61" s="117">
        <v>15</v>
      </c>
      <c r="G61" s="117">
        <v>30</v>
      </c>
      <c r="H61" s="117">
        <v>47</v>
      </c>
      <c r="I61" s="117">
        <v>35</v>
      </c>
      <c r="J61" s="178">
        <v>2025</v>
      </c>
    </row>
    <row r="62" spans="1:10">
      <c r="A62" s="116" t="s">
        <v>248</v>
      </c>
      <c r="B62" s="117">
        <v>220</v>
      </c>
      <c r="C62" s="117">
        <v>81</v>
      </c>
      <c r="D62" s="117">
        <v>66</v>
      </c>
      <c r="E62" s="117">
        <v>75</v>
      </c>
      <c r="F62" s="117">
        <v>15</v>
      </c>
      <c r="G62" s="117">
        <v>30</v>
      </c>
      <c r="H62" s="117">
        <v>47</v>
      </c>
      <c r="I62" s="117">
        <v>35</v>
      </c>
      <c r="J62" s="178">
        <v>2025</v>
      </c>
    </row>
    <row r="63" spans="1:10">
      <c r="A63" s="116" t="s">
        <v>249</v>
      </c>
      <c r="B63" s="117">
        <v>106</v>
      </c>
      <c r="C63" s="117">
        <v>81</v>
      </c>
      <c r="D63" s="117">
        <v>26</v>
      </c>
      <c r="E63" s="117">
        <v>75</v>
      </c>
      <c r="F63" s="117">
        <v>15</v>
      </c>
      <c r="G63" s="117">
        <v>30</v>
      </c>
      <c r="H63" s="117">
        <v>47</v>
      </c>
      <c r="I63" s="117">
        <v>35</v>
      </c>
      <c r="J63" s="178">
        <v>2025</v>
      </c>
    </row>
    <row r="64" spans="1:10">
      <c r="A64" s="116" t="s">
        <v>250</v>
      </c>
      <c r="B64" s="117">
        <v>199</v>
      </c>
      <c r="C64" s="117">
        <v>85</v>
      </c>
      <c r="D64" s="117">
        <v>71</v>
      </c>
      <c r="E64" s="117">
        <v>75</v>
      </c>
      <c r="F64" s="117">
        <v>15</v>
      </c>
      <c r="G64" s="117">
        <v>30</v>
      </c>
      <c r="H64" s="117">
        <v>47</v>
      </c>
      <c r="I64" s="117">
        <v>35</v>
      </c>
      <c r="J64" s="178">
        <v>2025</v>
      </c>
    </row>
    <row r="65" spans="1:10">
      <c r="A65" s="116" t="s">
        <v>251</v>
      </c>
      <c r="B65" s="117">
        <v>102</v>
      </c>
      <c r="C65" s="117">
        <v>85</v>
      </c>
      <c r="D65" s="117">
        <v>26</v>
      </c>
      <c r="E65" s="117">
        <v>75</v>
      </c>
      <c r="F65" s="117">
        <v>15</v>
      </c>
      <c r="G65" s="117">
        <v>30</v>
      </c>
      <c r="H65" s="117">
        <v>47</v>
      </c>
      <c r="I65" s="117">
        <v>35</v>
      </c>
      <c r="J65" s="178">
        <v>2025</v>
      </c>
    </row>
    <row r="66" spans="1:10">
      <c r="A66" s="116" t="s">
        <v>252</v>
      </c>
      <c r="B66" s="117">
        <v>249</v>
      </c>
      <c r="C66" s="117">
        <v>91</v>
      </c>
      <c r="D66" s="117">
        <v>75</v>
      </c>
      <c r="E66" s="117">
        <v>75</v>
      </c>
      <c r="F66" s="117">
        <v>15</v>
      </c>
      <c r="G66" s="117">
        <v>30</v>
      </c>
      <c r="H66" s="117">
        <v>47</v>
      </c>
      <c r="I66" s="117">
        <v>35</v>
      </c>
      <c r="J66" s="178">
        <v>2025</v>
      </c>
    </row>
    <row r="67" spans="1:10">
      <c r="A67" s="116" t="s">
        <v>253</v>
      </c>
      <c r="B67" s="117">
        <v>116</v>
      </c>
      <c r="C67" s="117">
        <v>91</v>
      </c>
      <c r="D67" s="117">
        <v>29</v>
      </c>
      <c r="E67" s="117">
        <v>75</v>
      </c>
      <c r="F67" s="117">
        <v>15</v>
      </c>
      <c r="G67" s="117">
        <v>30</v>
      </c>
      <c r="H67" s="117">
        <v>47</v>
      </c>
      <c r="I67" s="117">
        <v>35</v>
      </c>
      <c r="J67" s="178">
        <v>2025</v>
      </c>
    </row>
    <row r="68" spans="1:10">
      <c r="A68" s="116" t="s">
        <v>254</v>
      </c>
      <c r="B68" s="117">
        <v>235</v>
      </c>
      <c r="C68" s="117">
        <v>103</v>
      </c>
      <c r="D68" s="117">
        <v>86</v>
      </c>
      <c r="E68" s="117">
        <v>75</v>
      </c>
      <c r="F68" s="117">
        <v>15</v>
      </c>
      <c r="G68" s="117">
        <v>30</v>
      </c>
      <c r="H68" s="117">
        <v>47</v>
      </c>
      <c r="I68" s="117">
        <v>35</v>
      </c>
      <c r="J68" s="178">
        <v>2025</v>
      </c>
    </row>
    <row r="69" spans="1:10">
      <c r="A69" s="116" t="s">
        <v>255</v>
      </c>
      <c r="B69" s="117">
        <v>121</v>
      </c>
      <c r="C69" s="117">
        <v>103</v>
      </c>
      <c r="D69" s="117">
        <v>32</v>
      </c>
      <c r="E69" s="117">
        <v>75</v>
      </c>
      <c r="F69" s="117">
        <v>15</v>
      </c>
      <c r="G69" s="117">
        <v>30</v>
      </c>
      <c r="H69" s="117">
        <v>47</v>
      </c>
      <c r="I69" s="117">
        <v>35</v>
      </c>
      <c r="J69" s="178">
        <v>2025</v>
      </c>
    </row>
    <row r="70" spans="1:10">
      <c r="A70" s="116" t="s">
        <v>256</v>
      </c>
      <c r="B70" s="117">
        <v>312</v>
      </c>
      <c r="C70" s="117">
        <v>114</v>
      </c>
      <c r="D70" s="117">
        <v>94</v>
      </c>
      <c r="E70" s="117">
        <v>75</v>
      </c>
      <c r="F70" s="117">
        <v>15</v>
      </c>
      <c r="G70" s="117">
        <v>30</v>
      </c>
      <c r="H70" s="117">
        <v>47</v>
      </c>
      <c r="I70" s="117">
        <v>35</v>
      </c>
      <c r="J70" s="178">
        <v>2025</v>
      </c>
    </row>
    <row r="71" spans="1:10">
      <c r="A71" s="116" t="s">
        <v>257</v>
      </c>
      <c r="B71" s="117">
        <v>142</v>
      </c>
      <c r="C71" s="117">
        <v>114</v>
      </c>
      <c r="D71" s="117">
        <v>38</v>
      </c>
      <c r="E71" s="117">
        <v>75</v>
      </c>
      <c r="F71" s="117">
        <v>15</v>
      </c>
      <c r="G71" s="117">
        <v>30</v>
      </c>
      <c r="H71" s="117">
        <v>47</v>
      </c>
      <c r="I71" s="117">
        <v>35</v>
      </c>
      <c r="J71" s="178">
        <v>2025</v>
      </c>
    </row>
    <row r="72" spans="1:10">
      <c r="A72" s="116" t="s">
        <v>258</v>
      </c>
      <c r="B72" s="117">
        <v>235</v>
      </c>
      <c r="C72" s="117">
        <v>103</v>
      </c>
      <c r="D72" s="117">
        <v>0</v>
      </c>
      <c r="E72" s="117">
        <v>75</v>
      </c>
      <c r="F72" s="117">
        <v>15</v>
      </c>
      <c r="G72" s="117">
        <v>30</v>
      </c>
      <c r="H72" s="117">
        <v>47</v>
      </c>
      <c r="I72" s="117">
        <v>35</v>
      </c>
      <c r="J72" s="178">
        <v>2025</v>
      </c>
    </row>
    <row r="73" spans="1:10">
      <c r="A73" s="116" t="s">
        <v>259</v>
      </c>
      <c r="B73" s="117">
        <v>121</v>
      </c>
      <c r="C73" s="117">
        <v>103</v>
      </c>
      <c r="D73" s="117">
        <v>32</v>
      </c>
      <c r="E73" s="117">
        <v>75</v>
      </c>
      <c r="F73" s="117">
        <v>15</v>
      </c>
      <c r="G73" s="117">
        <v>30</v>
      </c>
      <c r="H73" s="117">
        <v>47</v>
      </c>
      <c r="I73" s="117">
        <v>35</v>
      </c>
      <c r="J73" s="178">
        <v>2025</v>
      </c>
    </row>
    <row r="74" spans="1:10">
      <c r="A74" s="116" t="s">
        <v>260</v>
      </c>
      <c r="B74" s="117">
        <v>339</v>
      </c>
      <c r="C74" s="117">
        <v>124</v>
      </c>
      <c r="D74" s="117">
        <v>102</v>
      </c>
      <c r="E74" s="117">
        <v>75</v>
      </c>
      <c r="F74" s="117">
        <v>15</v>
      </c>
      <c r="G74" s="117">
        <v>30</v>
      </c>
      <c r="H74" s="117">
        <v>47</v>
      </c>
      <c r="I74" s="117">
        <v>35</v>
      </c>
      <c r="J74" s="178">
        <v>2025</v>
      </c>
    </row>
    <row r="75" spans="1:10">
      <c r="A75" s="116" t="s">
        <v>261</v>
      </c>
      <c r="B75" s="117">
        <v>152</v>
      </c>
      <c r="C75" s="117">
        <v>124</v>
      </c>
      <c r="D75" s="117">
        <v>41</v>
      </c>
      <c r="E75" s="117">
        <v>75</v>
      </c>
      <c r="F75" s="117">
        <v>15</v>
      </c>
      <c r="G75" s="117">
        <v>30</v>
      </c>
      <c r="H75" s="117">
        <v>47</v>
      </c>
      <c r="I75" s="117">
        <v>35</v>
      </c>
      <c r="J75" s="178">
        <v>2025</v>
      </c>
    </row>
    <row r="76" spans="1:10">
      <c r="A76" s="116" t="s">
        <v>262</v>
      </c>
      <c r="B76" s="117">
        <v>67</v>
      </c>
      <c r="C76" s="117">
        <v>29</v>
      </c>
      <c r="D76" s="117">
        <v>24</v>
      </c>
      <c r="E76" s="117">
        <v>75</v>
      </c>
      <c r="F76" s="117">
        <v>15</v>
      </c>
      <c r="G76" s="117">
        <v>30</v>
      </c>
      <c r="H76" s="117">
        <v>47</v>
      </c>
      <c r="I76" s="117">
        <v>35</v>
      </c>
      <c r="J76" s="178">
        <v>2025</v>
      </c>
    </row>
    <row r="77" spans="1:10">
      <c r="A77" s="116" t="s">
        <v>263</v>
      </c>
      <c r="B77" s="117">
        <v>51</v>
      </c>
      <c r="C77" s="117">
        <v>29</v>
      </c>
      <c r="D77" s="117">
        <v>9</v>
      </c>
      <c r="E77" s="117">
        <v>75</v>
      </c>
      <c r="F77" s="117">
        <v>15</v>
      </c>
      <c r="G77" s="117">
        <v>30</v>
      </c>
      <c r="H77" s="117">
        <v>47</v>
      </c>
      <c r="I77" s="117">
        <v>35</v>
      </c>
      <c r="J77" s="178">
        <v>2025</v>
      </c>
    </row>
    <row r="78" spans="1:10">
      <c r="A78" s="116" t="s">
        <v>264</v>
      </c>
      <c r="B78" s="117">
        <v>0</v>
      </c>
      <c r="C78" s="117">
        <v>0</v>
      </c>
      <c r="D78" s="117">
        <v>0</v>
      </c>
      <c r="E78" s="117">
        <v>75</v>
      </c>
      <c r="F78" s="117">
        <v>15</v>
      </c>
      <c r="G78" s="117">
        <v>30</v>
      </c>
      <c r="H78" s="117">
        <v>47</v>
      </c>
      <c r="I78" s="117">
        <v>35</v>
      </c>
      <c r="J78" s="178">
        <v>2025</v>
      </c>
    </row>
    <row r="79" spans="1:10">
      <c r="A79" s="116" t="s">
        <v>265</v>
      </c>
      <c r="B79" s="117">
        <v>0</v>
      </c>
      <c r="C79" s="117">
        <v>0</v>
      </c>
      <c r="D79" s="117">
        <v>0</v>
      </c>
      <c r="E79" s="117">
        <v>75</v>
      </c>
      <c r="F79" s="117">
        <v>15</v>
      </c>
      <c r="G79" s="117">
        <v>30</v>
      </c>
      <c r="H79" s="117">
        <v>47</v>
      </c>
      <c r="I79" s="117">
        <v>35</v>
      </c>
      <c r="J79" s="178">
        <v>2025</v>
      </c>
    </row>
    <row r="80" spans="1:10">
      <c r="A80" s="116" t="s">
        <v>266</v>
      </c>
      <c r="B80" s="117">
        <v>104</v>
      </c>
      <c r="C80" s="117">
        <v>13</v>
      </c>
      <c r="D80" s="117">
        <v>26</v>
      </c>
      <c r="E80" s="117">
        <v>33</v>
      </c>
      <c r="F80" s="117">
        <v>17</v>
      </c>
      <c r="G80" s="117">
        <v>0</v>
      </c>
      <c r="H80" s="117">
        <v>0</v>
      </c>
      <c r="I80" s="117">
        <v>0</v>
      </c>
      <c r="J80" s="178">
        <v>2025</v>
      </c>
    </row>
    <row r="81" spans="1:10">
      <c r="A81" s="116" t="s">
        <v>267</v>
      </c>
      <c r="B81" s="117">
        <v>147</v>
      </c>
      <c r="C81" s="117">
        <v>13</v>
      </c>
      <c r="D81" s="117">
        <v>37</v>
      </c>
      <c r="E81" s="117">
        <v>33</v>
      </c>
      <c r="F81" s="117">
        <v>17</v>
      </c>
      <c r="G81" s="117">
        <v>0</v>
      </c>
      <c r="H81" s="117">
        <v>0</v>
      </c>
      <c r="I81" s="117">
        <v>0</v>
      </c>
      <c r="J81" s="178">
        <v>2025</v>
      </c>
    </row>
    <row r="82" spans="1:10">
      <c r="A82" s="116" t="s">
        <v>268</v>
      </c>
      <c r="B82" s="117">
        <v>125</v>
      </c>
      <c r="C82" s="117">
        <v>15</v>
      </c>
      <c r="D82" s="117">
        <v>32</v>
      </c>
      <c r="E82" s="117">
        <v>33</v>
      </c>
      <c r="F82" s="117">
        <v>17</v>
      </c>
      <c r="G82" s="117">
        <v>0</v>
      </c>
      <c r="H82" s="117">
        <v>0</v>
      </c>
      <c r="I82" s="117">
        <v>0</v>
      </c>
      <c r="J82" s="178">
        <v>2025</v>
      </c>
    </row>
    <row r="83" spans="1:10">
      <c r="A83" s="116" t="s">
        <v>269</v>
      </c>
      <c r="B83" s="117">
        <v>176</v>
      </c>
      <c r="C83" s="117">
        <v>15</v>
      </c>
      <c r="D83" s="117">
        <v>45</v>
      </c>
      <c r="E83" s="117">
        <v>33</v>
      </c>
      <c r="F83" s="117">
        <v>17</v>
      </c>
      <c r="G83" s="117">
        <v>0</v>
      </c>
      <c r="H83" s="117">
        <v>0</v>
      </c>
      <c r="I83" s="117">
        <v>0</v>
      </c>
      <c r="J83" s="178">
        <v>2025</v>
      </c>
    </row>
    <row r="84" spans="1:10">
      <c r="A84" s="116" t="s">
        <v>270</v>
      </c>
      <c r="B84" s="117">
        <v>133</v>
      </c>
      <c r="C84" s="117">
        <v>17</v>
      </c>
      <c r="D84" s="117">
        <v>34</v>
      </c>
      <c r="E84" s="117">
        <v>33</v>
      </c>
      <c r="F84" s="117">
        <v>17</v>
      </c>
      <c r="G84" s="117">
        <v>0</v>
      </c>
      <c r="H84" s="117">
        <v>0</v>
      </c>
      <c r="I84" s="117">
        <v>0</v>
      </c>
      <c r="J84" s="178">
        <v>2025</v>
      </c>
    </row>
    <row r="85" spans="1:10">
      <c r="A85" s="116" t="s">
        <v>271</v>
      </c>
      <c r="B85" s="117">
        <v>188</v>
      </c>
      <c r="C85" s="117">
        <v>17</v>
      </c>
      <c r="D85" s="117">
        <v>48</v>
      </c>
      <c r="E85" s="117">
        <v>33</v>
      </c>
      <c r="F85" s="117">
        <v>17</v>
      </c>
      <c r="G85" s="117">
        <v>0</v>
      </c>
      <c r="H85" s="117">
        <v>0</v>
      </c>
      <c r="I85" s="117">
        <v>0</v>
      </c>
      <c r="J85" s="178">
        <v>2025</v>
      </c>
    </row>
    <row r="86" spans="1:10">
      <c r="A86" s="116" t="s">
        <v>272</v>
      </c>
      <c r="B86" s="117">
        <v>139</v>
      </c>
      <c r="C86" s="117">
        <v>17</v>
      </c>
      <c r="D86" s="117">
        <v>35</v>
      </c>
      <c r="E86" s="117">
        <v>33</v>
      </c>
      <c r="F86" s="117">
        <v>17</v>
      </c>
      <c r="G86" s="117">
        <v>0</v>
      </c>
      <c r="H86" s="117">
        <v>0</v>
      </c>
      <c r="I86" s="117">
        <v>0</v>
      </c>
      <c r="J86" s="178">
        <v>2025</v>
      </c>
    </row>
    <row r="87" spans="1:10">
      <c r="A87" s="116" t="s">
        <v>273</v>
      </c>
      <c r="B87" s="117">
        <v>196</v>
      </c>
      <c r="C87" s="117">
        <v>17</v>
      </c>
      <c r="D87" s="117">
        <v>50</v>
      </c>
      <c r="E87" s="117">
        <v>33</v>
      </c>
      <c r="F87" s="117">
        <v>17</v>
      </c>
      <c r="G87" s="117">
        <v>0</v>
      </c>
      <c r="H87" s="117">
        <v>0</v>
      </c>
      <c r="I87" s="117">
        <v>0</v>
      </c>
      <c r="J87" s="178">
        <v>2025</v>
      </c>
    </row>
    <row r="88" spans="1:10">
      <c r="A88" s="116" t="s">
        <v>274</v>
      </c>
      <c r="B88" s="117">
        <v>156</v>
      </c>
      <c r="C88" s="117">
        <v>19</v>
      </c>
      <c r="D88" s="117">
        <v>40</v>
      </c>
      <c r="E88" s="117">
        <v>33</v>
      </c>
      <c r="F88" s="117">
        <v>17</v>
      </c>
      <c r="G88" s="117">
        <v>0</v>
      </c>
      <c r="H88" s="117">
        <v>0</v>
      </c>
      <c r="I88" s="117">
        <v>0</v>
      </c>
      <c r="J88" s="178">
        <v>2025</v>
      </c>
    </row>
    <row r="89" spans="1:10">
      <c r="A89" s="116" t="s">
        <v>275</v>
      </c>
      <c r="B89" s="117">
        <v>220</v>
      </c>
      <c r="C89" s="117">
        <v>19</v>
      </c>
      <c r="D89" s="117">
        <v>56</v>
      </c>
      <c r="E89" s="117">
        <v>33</v>
      </c>
      <c r="F89" s="117">
        <v>17</v>
      </c>
      <c r="G89" s="117">
        <v>0</v>
      </c>
      <c r="H89" s="117">
        <v>0</v>
      </c>
      <c r="I89" s="117">
        <v>0</v>
      </c>
      <c r="J89" s="178">
        <v>2025</v>
      </c>
    </row>
    <row r="90" spans="1:10">
      <c r="A90" s="116" t="s">
        <v>276</v>
      </c>
      <c r="B90" s="117">
        <v>181</v>
      </c>
      <c r="C90" s="117">
        <v>22</v>
      </c>
      <c r="D90" s="117">
        <v>46</v>
      </c>
      <c r="E90" s="117">
        <v>33</v>
      </c>
      <c r="F90" s="117">
        <v>17</v>
      </c>
      <c r="G90" s="117">
        <v>0</v>
      </c>
      <c r="H90" s="117">
        <v>0</v>
      </c>
      <c r="I90" s="117">
        <v>0</v>
      </c>
      <c r="J90" s="178">
        <v>2025</v>
      </c>
    </row>
    <row r="91" spans="1:10">
      <c r="A91" s="116" t="s">
        <v>277</v>
      </c>
      <c r="B91" s="117">
        <v>254</v>
      </c>
      <c r="C91" s="117">
        <v>22</v>
      </c>
      <c r="D91" s="117">
        <v>64</v>
      </c>
      <c r="E91" s="117">
        <v>33</v>
      </c>
      <c r="F91" s="117">
        <v>17</v>
      </c>
      <c r="G91" s="117">
        <v>0</v>
      </c>
      <c r="H91" s="117">
        <v>0</v>
      </c>
      <c r="I91" s="117">
        <v>0</v>
      </c>
      <c r="J91" s="178">
        <v>2025</v>
      </c>
    </row>
    <row r="92" spans="1:10">
      <c r="A92" s="116" t="s">
        <v>278</v>
      </c>
      <c r="B92" s="117">
        <v>149</v>
      </c>
      <c r="C92" s="117">
        <v>19</v>
      </c>
      <c r="D92" s="117">
        <v>38</v>
      </c>
      <c r="E92" s="117">
        <v>33</v>
      </c>
      <c r="F92" s="117">
        <v>17</v>
      </c>
      <c r="G92" s="117">
        <v>0</v>
      </c>
      <c r="H92" s="117">
        <v>0</v>
      </c>
      <c r="I92" s="117">
        <v>0</v>
      </c>
      <c r="J92" s="178">
        <v>2025</v>
      </c>
    </row>
    <row r="93" spans="1:10">
      <c r="A93" s="116" t="s">
        <v>279</v>
      </c>
      <c r="B93" s="117">
        <v>211</v>
      </c>
      <c r="C93" s="117">
        <v>19</v>
      </c>
      <c r="D93" s="117">
        <v>53</v>
      </c>
      <c r="E93" s="117">
        <v>33</v>
      </c>
      <c r="F93" s="117">
        <v>17</v>
      </c>
      <c r="G93" s="117">
        <v>0</v>
      </c>
      <c r="H93" s="117">
        <v>0</v>
      </c>
      <c r="I93" s="117">
        <v>0</v>
      </c>
      <c r="J93" s="178">
        <v>2025</v>
      </c>
    </row>
    <row r="94" spans="1:10">
      <c r="A94" s="116" t="s">
        <v>280</v>
      </c>
      <c r="B94" s="117">
        <v>163</v>
      </c>
      <c r="C94" s="117">
        <v>20</v>
      </c>
      <c r="D94" s="117">
        <v>41</v>
      </c>
      <c r="E94" s="117">
        <v>33</v>
      </c>
      <c r="F94" s="117">
        <v>17</v>
      </c>
      <c r="G94" s="117">
        <v>0</v>
      </c>
      <c r="H94" s="117">
        <v>0</v>
      </c>
      <c r="I94" s="117">
        <v>0</v>
      </c>
      <c r="J94" s="178">
        <v>2025</v>
      </c>
    </row>
    <row r="95" spans="1:10">
      <c r="A95" s="116" t="s">
        <v>281</v>
      </c>
      <c r="B95" s="117">
        <v>230</v>
      </c>
      <c r="C95" s="117">
        <v>20</v>
      </c>
      <c r="D95" s="117">
        <v>58</v>
      </c>
      <c r="E95" s="117">
        <v>33</v>
      </c>
      <c r="F95" s="117">
        <v>17</v>
      </c>
      <c r="G95" s="117">
        <v>0</v>
      </c>
      <c r="H95" s="117">
        <v>0</v>
      </c>
      <c r="I95" s="117">
        <v>0</v>
      </c>
      <c r="J95" s="178">
        <v>2025</v>
      </c>
    </row>
    <row r="96" spans="1:10">
      <c r="A96" s="116" t="s">
        <v>282</v>
      </c>
      <c r="B96" s="117">
        <v>194</v>
      </c>
      <c r="C96" s="117">
        <v>24</v>
      </c>
      <c r="D96" s="117">
        <v>49</v>
      </c>
      <c r="E96" s="117">
        <v>33</v>
      </c>
      <c r="F96" s="117">
        <v>17</v>
      </c>
      <c r="G96" s="117">
        <v>0</v>
      </c>
      <c r="H96" s="117">
        <v>0</v>
      </c>
      <c r="I96" s="117">
        <v>0</v>
      </c>
      <c r="J96" s="178">
        <v>2025</v>
      </c>
    </row>
    <row r="97" spans="1:10">
      <c r="A97" s="116" t="s">
        <v>283</v>
      </c>
      <c r="B97" s="117">
        <v>274</v>
      </c>
      <c r="C97" s="117">
        <v>24</v>
      </c>
      <c r="D97" s="117">
        <v>69</v>
      </c>
      <c r="E97" s="117">
        <v>33</v>
      </c>
      <c r="F97" s="117">
        <v>17</v>
      </c>
      <c r="G97" s="117">
        <v>0</v>
      </c>
      <c r="H97" s="117">
        <v>0</v>
      </c>
      <c r="I97" s="117">
        <v>0</v>
      </c>
      <c r="J97" s="178">
        <v>2025</v>
      </c>
    </row>
    <row r="98" spans="1:10">
      <c r="A98" s="116" t="s">
        <v>284</v>
      </c>
      <c r="B98" s="117">
        <v>153</v>
      </c>
      <c r="C98" s="117">
        <v>19</v>
      </c>
      <c r="D98" s="117">
        <v>39</v>
      </c>
      <c r="E98" s="117">
        <v>33</v>
      </c>
      <c r="F98" s="117">
        <v>17</v>
      </c>
      <c r="G98" s="117">
        <v>0</v>
      </c>
      <c r="H98" s="117">
        <v>0</v>
      </c>
      <c r="I98" s="117">
        <v>0</v>
      </c>
      <c r="J98" s="178">
        <v>2025</v>
      </c>
    </row>
    <row r="99" spans="1:10">
      <c r="A99" s="116" t="s">
        <v>285</v>
      </c>
      <c r="B99" s="117">
        <v>215</v>
      </c>
      <c r="C99" s="117">
        <v>19</v>
      </c>
      <c r="D99" s="117">
        <v>55</v>
      </c>
      <c r="E99" s="117">
        <v>33</v>
      </c>
      <c r="F99" s="117">
        <v>17</v>
      </c>
      <c r="G99" s="117">
        <v>0</v>
      </c>
      <c r="H99" s="117">
        <v>0</v>
      </c>
      <c r="I99" s="117">
        <v>0</v>
      </c>
      <c r="J99" s="178">
        <v>2025</v>
      </c>
    </row>
    <row r="100" spans="1:10">
      <c r="A100" s="116" t="s">
        <v>286</v>
      </c>
      <c r="B100" s="117">
        <v>174</v>
      </c>
      <c r="C100" s="117">
        <v>22</v>
      </c>
      <c r="D100" s="117">
        <v>44</v>
      </c>
      <c r="E100" s="117">
        <v>33</v>
      </c>
      <c r="F100" s="117">
        <v>17</v>
      </c>
      <c r="G100" s="117">
        <v>0</v>
      </c>
      <c r="H100" s="117">
        <v>0</v>
      </c>
      <c r="I100" s="117">
        <v>0</v>
      </c>
      <c r="J100" s="178">
        <v>2025</v>
      </c>
    </row>
    <row r="101" spans="1:10">
      <c r="A101" s="116" t="s">
        <v>287</v>
      </c>
      <c r="B101" s="117">
        <v>245</v>
      </c>
      <c r="C101" s="117">
        <v>22</v>
      </c>
      <c r="D101" s="117">
        <v>62</v>
      </c>
      <c r="E101" s="117">
        <v>33</v>
      </c>
      <c r="F101" s="117">
        <v>17</v>
      </c>
      <c r="G101" s="117">
        <v>0</v>
      </c>
      <c r="H101" s="117">
        <v>0</v>
      </c>
      <c r="I101" s="117">
        <v>0</v>
      </c>
      <c r="J101" s="178">
        <v>2025</v>
      </c>
    </row>
    <row r="102" spans="1:10">
      <c r="A102" s="116" t="s">
        <v>288</v>
      </c>
      <c r="B102" s="117">
        <v>199</v>
      </c>
      <c r="C102" s="117">
        <v>25</v>
      </c>
      <c r="D102" s="117">
        <v>51</v>
      </c>
      <c r="E102" s="117">
        <v>33</v>
      </c>
      <c r="F102" s="117">
        <v>17</v>
      </c>
      <c r="G102" s="117">
        <v>0</v>
      </c>
      <c r="H102" s="117">
        <v>0</v>
      </c>
      <c r="I102" s="117">
        <v>0</v>
      </c>
      <c r="J102" s="178">
        <v>2025</v>
      </c>
    </row>
    <row r="103" spans="1:10">
      <c r="A103" s="116" t="s">
        <v>289</v>
      </c>
      <c r="B103" s="117">
        <v>281</v>
      </c>
      <c r="C103" s="117">
        <v>25</v>
      </c>
      <c r="D103" s="117">
        <v>71</v>
      </c>
      <c r="E103" s="117">
        <v>33</v>
      </c>
      <c r="F103" s="117">
        <v>17</v>
      </c>
      <c r="G103" s="117">
        <v>0</v>
      </c>
      <c r="H103" s="117">
        <v>0</v>
      </c>
      <c r="I103" s="117">
        <v>0</v>
      </c>
      <c r="J103" s="178">
        <v>2025</v>
      </c>
    </row>
    <row r="104" spans="1:10">
      <c r="A104" s="116" t="s">
        <v>290</v>
      </c>
      <c r="B104" s="117">
        <v>175</v>
      </c>
      <c r="C104" s="117">
        <v>19</v>
      </c>
      <c r="D104" s="117">
        <v>39</v>
      </c>
      <c r="E104" s="117">
        <v>33</v>
      </c>
      <c r="F104" s="117">
        <v>17</v>
      </c>
      <c r="G104" s="117">
        <v>0</v>
      </c>
      <c r="H104" s="117">
        <v>0</v>
      </c>
      <c r="I104" s="117">
        <v>0</v>
      </c>
      <c r="J104" s="178">
        <v>2025</v>
      </c>
    </row>
    <row r="105" spans="1:10">
      <c r="A105" s="116" t="s">
        <v>291</v>
      </c>
      <c r="B105" s="117">
        <v>215</v>
      </c>
      <c r="C105" s="117">
        <v>19</v>
      </c>
      <c r="D105" s="117">
        <v>55</v>
      </c>
      <c r="E105" s="117">
        <v>33</v>
      </c>
      <c r="F105" s="117">
        <v>17</v>
      </c>
      <c r="G105" s="117">
        <v>0</v>
      </c>
      <c r="H105" s="117">
        <v>0</v>
      </c>
      <c r="I105" s="117">
        <v>0</v>
      </c>
      <c r="J105" s="178">
        <v>2025</v>
      </c>
    </row>
    <row r="106" spans="1:10">
      <c r="A106" s="116" t="s">
        <v>292</v>
      </c>
      <c r="B106" s="117">
        <v>200</v>
      </c>
      <c r="C106" s="117">
        <v>26</v>
      </c>
      <c r="D106" s="117">
        <v>53</v>
      </c>
      <c r="E106" s="117">
        <v>33</v>
      </c>
      <c r="F106" s="117">
        <v>17</v>
      </c>
      <c r="G106" s="117">
        <v>0</v>
      </c>
      <c r="H106" s="117">
        <v>0</v>
      </c>
      <c r="I106" s="117">
        <v>0</v>
      </c>
      <c r="J106" s="178">
        <v>2025</v>
      </c>
    </row>
    <row r="107" spans="1:10">
      <c r="A107" s="116" t="s">
        <v>293</v>
      </c>
      <c r="B107" s="117">
        <v>294</v>
      </c>
      <c r="C107" s="117">
        <v>26</v>
      </c>
      <c r="D107" s="117">
        <v>74</v>
      </c>
      <c r="E107" s="117">
        <v>33</v>
      </c>
      <c r="F107" s="117">
        <v>17</v>
      </c>
      <c r="G107" s="117">
        <v>0</v>
      </c>
      <c r="H107" s="117">
        <v>0</v>
      </c>
      <c r="I107" s="117">
        <v>0</v>
      </c>
      <c r="J107" s="178">
        <v>2025</v>
      </c>
    </row>
    <row r="108" spans="1:10">
      <c r="A108" s="116" t="s">
        <v>294</v>
      </c>
      <c r="B108" s="117">
        <v>219</v>
      </c>
      <c r="C108" s="117">
        <v>28</v>
      </c>
      <c r="D108" s="117">
        <v>58</v>
      </c>
      <c r="E108" s="117">
        <v>33</v>
      </c>
      <c r="F108" s="117">
        <v>17</v>
      </c>
      <c r="G108" s="117">
        <v>0</v>
      </c>
      <c r="H108" s="117">
        <v>0</v>
      </c>
      <c r="I108" s="117">
        <v>0</v>
      </c>
      <c r="J108" s="178">
        <v>2025</v>
      </c>
    </row>
    <row r="109" spans="1:10">
      <c r="A109" s="116" t="s">
        <v>295</v>
      </c>
      <c r="B109" s="117">
        <v>321</v>
      </c>
      <c r="C109" s="117">
        <v>28</v>
      </c>
      <c r="D109" s="117">
        <v>81</v>
      </c>
      <c r="E109" s="117">
        <v>33</v>
      </c>
      <c r="F109" s="117">
        <v>17</v>
      </c>
      <c r="G109" s="117">
        <v>0</v>
      </c>
      <c r="H109" s="117">
        <v>0</v>
      </c>
      <c r="I109" s="117">
        <v>0</v>
      </c>
      <c r="J109" s="178">
        <v>2025</v>
      </c>
    </row>
    <row r="110" spans="1:10">
      <c r="A110" s="116" t="s">
        <v>296</v>
      </c>
      <c r="B110" s="117">
        <v>80</v>
      </c>
      <c r="C110" s="117">
        <v>10</v>
      </c>
      <c r="D110" s="117">
        <v>20</v>
      </c>
      <c r="E110" s="117">
        <v>33</v>
      </c>
      <c r="F110" s="117">
        <v>17</v>
      </c>
      <c r="G110" s="117">
        <v>0</v>
      </c>
      <c r="H110" s="117">
        <v>0</v>
      </c>
      <c r="I110" s="117">
        <v>0</v>
      </c>
      <c r="J110" s="178">
        <v>2025</v>
      </c>
    </row>
    <row r="111" spans="1:10">
      <c r="A111" s="116" t="s">
        <v>297</v>
      </c>
      <c r="B111" s="117">
        <v>113</v>
      </c>
      <c r="C111" s="117">
        <v>10</v>
      </c>
      <c r="D111" s="117">
        <v>29</v>
      </c>
      <c r="E111" s="117">
        <v>33</v>
      </c>
      <c r="F111" s="117">
        <v>17</v>
      </c>
      <c r="G111" s="117">
        <v>0</v>
      </c>
      <c r="H111" s="117">
        <v>0</v>
      </c>
      <c r="I111" s="117">
        <v>0</v>
      </c>
      <c r="J111" s="178">
        <v>2025</v>
      </c>
    </row>
    <row r="112" spans="1:10">
      <c r="A112" s="116" t="s">
        <v>298</v>
      </c>
      <c r="B112" s="117">
        <v>0</v>
      </c>
      <c r="C112" s="117">
        <v>0</v>
      </c>
      <c r="D112" s="117">
        <v>0</v>
      </c>
      <c r="E112" s="117">
        <v>33</v>
      </c>
      <c r="F112" s="117">
        <v>17</v>
      </c>
      <c r="G112" s="117">
        <v>0</v>
      </c>
      <c r="H112" s="117">
        <v>0</v>
      </c>
      <c r="I112" s="117">
        <v>0</v>
      </c>
      <c r="J112" s="178">
        <v>2025</v>
      </c>
    </row>
    <row r="113" spans="1:10">
      <c r="A113" s="116" t="s">
        <v>299</v>
      </c>
      <c r="B113" s="117">
        <v>0</v>
      </c>
      <c r="C113" s="117">
        <v>0</v>
      </c>
      <c r="D113" s="117">
        <v>0</v>
      </c>
      <c r="E113" s="117">
        <v>33</v>
      </c>
      <c r="F113" s="117">
        <v>17</v>
      </c>
      <c r="G113" s="117">
        <v>0</v>
      </c>
      <c r="H113" s="117">
        <v>0</v>
      </c>
      <c r="I113" s="117">
        <v>0</v>
      </c>
      <c r="J113" s="178">
        <v>2025</v>
      </c>
    </row>
    <row r="114" spans="1:10">
      <c r="A114" s="116" t="s">
        <v>300</v>
      </c>
      <c r="B114" s="117">
        <v>0</v>
      </c>
      <c r="C114" s="117">
        <v>0</v>
      </c>
      <c r="D114" s="117">
        <v>0</v>
      </c>
      <c r="E114" s="117">
        <v>33</v>
      </c>
      <c r="F114" s="117">
        <v>17</v>
      </c>
      <c r="G114" s="117">
        <v>0</v>
      </c>
      <c r="H114" s="117">
        <v>0</v>
      </c>
      <c r="I114" s="117">
        <v>0</v>
      </c>
      <c r="J114" s="178">
        <v>2025</v>
      </c>
    </row>
    <row r="115" spans="1:10">
      <c r="A115" s="116" t="s">
        <v>301</v>
      </c>
      <c r="B115" s="117">
        <v>0</v>
      </c>
      <c r="C115" s="117">
        <v>0</v>
      </c>
      <c r="D115" s="117">
        <v>0</v>
      </c>
      <c r="E115" s="117">
        <v>33</v>
      </c>
      <c r="F115" s="117">
        <v>17</v>
      </c>
      <c r="G115" s="117">
        <v>0</v>
      </c>
      <c r="H115" s="117">
        <v>0</v>
      </c>
      <c r="I115" s="117">
        <v>0</v>
      </c>
      <c r="J115" s="178">
        <v>2025</v>
      </c>
    </row>
    <row r="116" spans="1:10">
      <c r="A116" s="116" t="s">
        <v>302</v>
      </c>
      <c r="B116" s="117">
        <v>34</v>
      </c>
      <c r="C116" s="117">
        <v>19</v>
      </c>
      <c r="D116" s="117">
        <v>13</v>
      </c>
      <c r="E116" s="117">
        <v>0</v>
      </c>
      <c r="F116" s="117">
        <v>0</v>
      </c>
      <c r="G116" s="117">
        <v>0</v>
      </c>
      <c r="H116" s="117">
        <v>0</v>
      </c>
      <c r="I116" s="117">
        <v>0</v>
      </c>
      <c r="J116" s="178">
        <v>2025</v>
      </c>
    </row>
    <row r="117" spans="1:10">
      <c r="A117" s="116" t="s">
        <v>303</v>
      </c>
      <c r="B117" s="117">
        <v>50</v>
      </c>
      <c r="C117" s="117">
        <v>19</v>
      </c>
      <c r="D117" s="117">
        <v>19</v>
      </c>
      <c r="E117" s="117">
        <v>0</v>
      </c>
      <c r="F117" s="117">
        <v>0</v>
      </c>
      <c r="G117" s="117">
        <v>0</v>
      </c>
      <c r="H117" s="117">
        <v>0</v>
      </c>
      <c r="I117" s="117">
        <v>0</v>
      </c>
      <c r="J117" s="178">
        <v>2025</v>
      </c>
    </row>
    <row r="118" spans="1:10">
      <c r="A118" s="116" t="s">
        <v>304</v>
      </c>
      <c r="B118" s="117">
        <v>39</v>
      </c>
      <c r="C118" s="117">
        <v>19</v>
      </c>
      <c r="D118" s="117">
        <v>15</v>
      </c>
      <c r="E118" s="117">
        <v>0</v>
      </c>
      <c r="F118" s="117">
        <v>0</v>
      </c>
      <c r="G118" s="117">
        <v>0</v>
      </c>
      <c r="H118" s="117">
        <v>0</v>
      </c>
      <c r="I118" s="117">
        <v>0</v>
      </c>
      <c r="J118" s="178">
        <v>2025</v>
      </c>
    </row>
    <row r="119" spans="1:10">
      <c r="A119" s="116" t="s">
        <v>305</v>
      </c>
      <c r="B119" s="117">
        <v>56</v>
      </c>
      <c r="C119" s="117">
        <v>31</v>
      </c>
      <c r="D119" s="117">
        <v>21</v>
      </c>
      <c r="E119" s="117">
        <v>0</v>
      </c>
      <c r="F119" s="117">
        <v>0</v>
      </c>
      <c r="G119" s="117">
        <v>0</v>
      </c>
      <c r="H119" s="117">
        <v>0</v>
      </c>
      <c r="I119" s="117">
        <v>0</v>
      </c>
      <c r="J119" s="178">
        <v>2025</v>
      </c>
    </row>
    <row r="120" spans="1:10">
      <c r="A120" s="116" t="s">
        <v>306</v>
      </c>
      <c r="B120" s="117">
        <v>82</v>
      </c>
      <c r="C120" s="117">
        <v>31</v>
      </c>
      <c r="D120" s="117">
        <v>31</v>
      </c>
      <c r="E120" s="117">
        <v>0</v>
      </c>
      <c r="F120" s="117">
        <v>0</v>
      </c>
      <c r="G120" s="117">
        <v>0</v>
      </c>
      <c r="H120" s="117">
        <v>0</v>
      </c>
      <c r="I120" s="117">
        <v>0</v>
      </c>
      <c r="J120" s="178">
        <v>2025</v>
      </c>
    </row>
    <row r="121" spans="1:10">
      <c r="A121" s="116" t="s">
        <v>307</v>
      </c>
      <c r="B121" s="117">
        <v>64</v>
      </c>
      <c r="C121" s="117">
        <v>31</v>
      </c>
      <c r="D121" s="117">
        <v>24</v>
      </c>
      <c r="E121" s="117">
        <v>0</v>
      </c>
      <c r="F121" s="117">
        <v>0</v>
      </c>
      <c r="G121" s="117">
        <v>0</v>
      </c>
      <c r="H121" s="117">
        <v>0</v>
      </c>
      <c r="I121" s="117">
        <v>0</v>
      </c>
      <c r="J121" s="178">
        <v>2025</v>
      </c>
    </row>
    <row r="122" spans="1:10">
      <c r="A122" s="116" t="s">
        <v>308</v>
      </c>
      <c r="B122" s="117">
        <v>44</v>
      </c>
      <c r="C122" s="117">
        <v>24</v>
      </c>
      <c r="D122" s="117">
        <v>16</v>
      </c>
      <c r="E122" s="117">
        <v>0</v>
      </c>
      <c r="F122" s="117">
        <v>0</v>
      </c>
      <c r="G122" s="117">
        <v>0</v>
      </c>
      <c r="H122" s="117">
        <v>0</v>
      </c>
      <c r="I122" s="117">
        <v>0</v>
      </c>
      <c r="J122" s="178">
        <v>2025</v>
      </c>
    </row>
    <row r="123" spans="1:10">
      <c r="A123" s="116" t="s">
        <v>309</v>
      </c>
      <c r="B123" s="117">
        <v>64</v>
      </c>
      <c r="C123" s="117">
        <v>24</v>
      </c>
      <c r="D123" s="117">
        <v>23</v>
      </c>
      <c r="E123" s="117">
        <v>0</v>
      </c>
      <c r="F123" s="117">
        <v>0</v>
      </c>
      <c r="G123" s="117">
        <v>0</v>
      </c>
      <c r="H123" s="117">
        <v>0</v>
      </c>
      <c r="I123" s="117">
        <v>0</v>
      </c>
      <c r="J123" s="178">
        <v>2025</v>
      </c>
    </row>
    <row r="124" spans="1:10">
      <c r="A124" s="116" t="s">
        <v>310</v>
      </c>
      <c r="B124" s="117">
        <v>50</v>
      </c>
      <c r="C124" s="117">
        <v>24</v>
      </c>
      <c r="D124" s="117">
        <v>18</v>
      </c>
      <c r="E124" s="117">
        <v>0</v>
      </c>
      <c r="F124" s="117">
        <v>0</v>
      </c>
      <c r="G124" s="117">
        <v>0</v>
      </c>
      <c r="H124" s="117">
        <v>0</v>
      </c>
      <c r="I124" s="117">
        <v>0</v>
      </c>
      <c r="J124" s="178">
        <v>2025</v>
      </c>
    </row>
    <row r="125" spans="1:10">
      <c r="A125" s="116" t="s">
        <v>311</v>
      </c>
      <c r="B125" s="117">
        <v>64</v>
      </c>
      <c r="C125" s="117">
        <v>35</v>
      </c>
      <c r="D125" s="117">
        <v>24</v>
      </c>
      <c r="E125" s="117">
        <v>0</v>
      </c>
      <c r="F125" s="117">
        <v>0</v>
      </c>
      <c r="G125" s="117">
        <v>0</v>
      </c>
      <c r="H125" s="117">
        <v>0</v>
      </c>
      <c r="I125" s="117">
        <v>0</v>
      </c>
      <c r="J125" s="178">
        <v>2025</v>
      </c>
    </row>
    <row r="126" spans="1:10">
      <c r="A126" s="116" t="s">
        <v>312</v>
      </c>
      <c r="B126" s="117">
        <v>93</v>
      </c>
      <c r="C126" s="117">
        <v>35</v>
      </c>
      <c r="D126" s="117">
        <v>34</v>
      </c>
      <c r="E126" s="117">
        <v>0</v>
      </c>
      <c r="F126" s="117">
        <v>0</v>
      </c>
      <c r="G126" s="117">
        <v>0</v>
      </c>
      <c r="H126" s="117">
        <v>0</v>
      </c>
      <c r="I126" s="117">
        <v>0</v>
      </c>
      <c r="J126" s="178">
        <v>2025</v>
      </c>
    </row>
    <row r="127" spans="1:10">
      <c r="A127" s="116" t="s">
        <v>313</v>
      </c>
      <c r="B127" s="117">
        <v>73</v>
      </c>
      <c r="C127" s="117">
        <v>35</v>
      </c>
      <c r="D127" s="117">
        <v>27</v>
      </c>
      <c r="E127" s="117">
        <v>0</v>
      </c>
      <c r="F127" s="117">
        <v>0</v>
      </c>
      <c r="G127" s="117">
        <v>0</v>
      </c>
      <c r="H127" s="117">
        <v>0</v>
      </c>
      <c r="I127" s="117">
        <v>0</v>
      </c>
      <c r="J127" s="178">
        <v>2025</v>
      </c>
    </row>
    <row r="128" spans="1:10">
      <c r="A128" s="116" t="s">
        <v>314</v>
      </c>
      <c r="B128" s="117">
        <v>53</v>
      </c>
      <c r="C128" s="117">
        <v>29</v>
      </c>
      <c r="D128" s="117">
        <v>19</v>
      </c>
      <c r="E128" s="117">
        <v>0</v>
      </c>
      <c r="F128" s="117">
        <v>0</v>
      </c>
      <c r="G128" s="117">
        <v>0</v>
      </c>
      <c r="H128" s="117">
        <v>0</v>
      </c>
      <c r="I128" s="117">
        <v>0</v>
      </c>
      <c r="J128" s="178">
        <v>2025</v>
      </c>
    </row>
    <row r="129" spans="1:10">
      <c r="A129" s="116" t="s">
        <v>315</v>
      </c>
      <c r="B129" s="117">
        <v>77</v>
      </c>
      <c r="C129" s="117">
        <v>29</v>
      </c>
      <c r="D129" s="117">
        <v>28</v>
      </c>
      <c r="E129" s="117">
        <v>0</v>
      </c>
      <c r="F129" s="117">
        <v>0</v>
      </c>
      <c r="G129" s="117">
        <v>0</v>
      </c>
      <c r="H129" s="117">
        <v>0</v>
      </c>
      <c r="I129" s="117">
        <v>0</v>
      </c>
      <c r="J129" s="178">
        <v>2025</v>
      </c>
    </row>
    <row r="130" spans="1:10">
      <c r="A130" s="116" t="s">
        <v>316</v>
      </c>
      <c r="B130" s="117">
        <v>60</v>
      </c>
      <c r="C130" s="117">
        <v>29</v>
      </c>
      <c r="D130" s="117">
        <v>22</v>
      </c>
      <c r="E130" s="117">
        <v>0</v>
      </c>
      <c r="F130" s="117">
        <v>0</v>
      </c>
      <c r="G130" s="117">
        <v>0</v>
      </c>
      <c r="H130" s="117">
        <v>0</v>
      </c>
      <c r="I130" s="117">
        <v>0</v>
      </c>
      <c r="J130" s="178">
        <v>2025</v>
      </c>
    </row>
    <row r="131" spans="1:10">
      <c r="A131" s="116" t="s">
        <v>317</v>
      </c>
      <c r="B131" s="117">
        <v>75</v>
      </c>
      <c r="C131" s="117">
        <v>41</v>
      </c>
      <c r="D131" s="117">
        <v>28</v>
      </c>
      <c r="E131" s="117">
        <v>0</v>
      </c>
      <c r="F131" s="117">
        <v>0</v>
      </c>
      <c r="G131" s="117">
        <v>0</v>
      </c>
      <c r="H131" s="117">
        <v>0</v>
      </c>
      <c r="I131" s="117">
        <v>0</v>
      </c>
      <c r="J131" s="178">
        <v>2025</v>
      </c>
    </row>
    <row r="132" spans="1:10">
      <c r="A132" s="116" t="s">
        <v>318</v>
      </c>
      <c r="B132" s="117">
        <v>110</v>
      </c>
      <c r="C132" s="117">
        <v>41</v>
      </c>
      <c r="D132" s="117">
        <v>41</v>
      </c>
      <c r="E132" s="117">
        <v>0</v>
      </c>
      <c r="F132" s="117">
        <v>0</v>
      </c>
      <c r="G132" s="117">
        <v>0</v>
      </c>
      <c r="H132" s="117">
        <v>0</v>
      </c>
      <c r="I132" s="117">
        <v>0</v>
      </c>
      <c r="J132" s="178">
        <v>2025</v>
      </c>
    </row>
    <row r="133" spans="1:10">
      <c r="A133" s="116" t="s">
        <v>319</v>
      </c>
      <c r="B133" s="117">
        <v>86</v>
      </c>
      <c r="C133" s="117">
        <v>41</v>
      </c>
      <c r="D133" s="117">
        <v>32</v>
      </c>
      <c r="E133" s="117">
        <v>0</v>
      </c>
      <c r="F133" s="117">
        <v>0</v>
      </c>
      <c r="G133" s="117">
        <v>0</v>
      </c>
      <c r="H133" s="117">
        <v>0</v>
      </c>
      <c r="I133" s="117">
        <v>0</v>
      </c>
      <c r="J133" s="178">
        <v>2025</v>
      </c>
    </row>
    <row r="134" spans="1:10">
      <c r="A134" s="116" t="s">
        <v>320</v>
      </c>
      <c r="B134" s="117">
        <v>57</v>
      </c>
      <c r="C134" s="117">
        <v>32</v>
      </c>
      <c r="D134" s="117">
        <v>21</v>
      </c>
      <c r="E134" s="117">
        <v>0</v>
      </c>
      <c r="F134" s="117">
        <v>0</v>
      </c>
      <c r="G134" s="117">
        <v>0</v>
      </c>
      <c r="H134" s="117">
        <v>0</v>
      </c>
      <c r="I134" s="117">
        <v>0</v>
      </c>
      <c r="J134" s="178">
        <v>2025</v>
      </c>
    </row>
    <row r="135" spans="1:10">
      <c r="A135" s="116" t="s">
        <v>321</v>
      </c>
      <c r="B135" s="117">
        <v>83</v>
      </c>
      <c r="C135" s="117">
        <v>32</v>
      </c>
      <c r="D135" s="117">
        <v>31</v>
      </c>
      <c r="E135" s="117">
        <v>0</v>
      </c>
      <c r="F135" s="117">
        <v>0</v>
      </c>
      <c r="G135" s="117">
        <v>0</v>
      </c>
      <c r="H135" s="117">
        <v>0</v>
      </c>
      <c r="I135" s="117">
        <v>0</v>
      </c>
      <c r="J135" s="178">
        <v>2025</v>
      </c>
    </row>
    <row r="136" spans="1:10">
      <c r="A136" s="116" t="s">
        <v>322</v>
      </c>
      <c r="B136" s="117">
        <v>65</v>
      </c>
      <c r="C136" s="117">
        <v>32</v>
      </c>
      <c r="D136" s="117">
        <v>24</v>
      </c>
      <c r="E136" s="117">
        <v>0</v>
      </c>
      <c r="F136" s="117">
        <v>0</v>
      </c>
      <c r="G136" s="117">
        <v>0</v>
      </c>
      <c r="H136" s="117">
        <v>0</v>
      </c>
      <c r="I136" s="117">
        <v>0</v>
      </c>
      <c r="J136" s="178">
        <v>2025</v>
      </c>
    </row>
    <row r="137" spans="1:10">
      <c r="A137" s="116" t="s">
        <v>323</v>
      </c>
      <c r="B137" s="117">
        <v>88</v>
      </c>
      <c r="C137" s="117">
        <v>48</v>
      </c>
      <c r="D137" s="117">
        <v>32</v>
      </c>
      <c r="E137" s="117">
        <v>0</v>
      </c>
      <c r="F137" s="117">
        <v>0</v>
      </c>
      <c r="G137" s="117">
        <v>0</v>
      </c>
      <c r="H137" s="117">
        <v>0</v>
      </c>
      <c r="I137" s="117">
        <v>0</v>
      </c>
      <c r="J137" s="178">
        <v>2025</v>
      </c>
    </row>
    <row r="138" spans="1:10">
      <c r="A138" s="116" t="s">
        <v>324</v>
      </c>
      <c r="B138" s="117">
        <v>129</v>
      </c>
      <c r="C138" s="117">
        <v>48</v>
      </c>
      <c r="D138" s="117">
        <v>47</v>
      </c>
      <c r="E138" s="117">
        <v>0</v>
      </c>
      <c r="F138" s="117">
        <v>0</v>
      </c>
      <c r="G138" s="117">
        <v>0</v>
      </c>
      <c r="H138" s="117">
        <v>0</v>
      </c>
      <c r="I138" s="117">
        <v>0</v>
      </c>
      <c r="J138" s="178">
        <v>2025</v>
      </c>
    </row>
    <row r="139" spans="1:10">
      <c r="A139" s="116" t="s">
        <v>325</v>
      </c>
      <c r="B139" s="117">
        <v>101</v>
      </c>
      <c r="C139" s="117">
        <v>48</v>
      </c>
      <c r="D139" s="117">
        <v>37</v>
      </c>
      <c r="E139" s="117">
        <v>0</v>
      </c>
      <c r="F139" s="117">
        <v>0</v>
      </c>
      <c r="G139" s="117">
        <v>0</v>
      </c>
      <c r="H139" s="117">
        <v>0</v>
      </c>
      <c r="I139" s="117">
        <v>0</v>
      </c>
      <c r="J139" s="178">
        <v>2025</v>
      </c>
    </row>
    <row r="140" spans="1:10">
      <c r="A140" s="116" t="s">
        <v>326</v>
      </c>
      <c r="B140" s="117">
        <v>29</v>
      </c>
      <c r="C140" s="117">
        <v>16</v>
      </c>
      <c r="D140" s="117">
        <v>11</v>
      </c>
      <c r="E140" s="117">
        <v>0</v>
      </c>
      <c r="F140" s="117">
        <v>0</v>
      </c>
      <c r="G140" s="117">
        <v>0</v>
      </c>
      <c r="H140" s="117">
        <v>0</v>
      </c>
      <c r="I140" s="117">
        <v>0</v>
      </c>
      <c r="J140" s="178">
        <v>2025</v>
      </c>
    </row>
    <row r="141" spans="1:10">
      <c r="A141" s="116" t="s">
        <v>327</v>
      </c>
      <c r="B141" s="117">
        <v>42</v>
      </c>
      <c r="C141" s="117">
        <v>16</v>
      </c>
      <c r="D141" s="117">
        <v>17</v>
      </c>
      <c r="E141" s="117">
        <v>0</v>
      </c>
      <c r="F141" s="117">
        <v>0</v>
      </c>
      <c r="G141" s="117">
        <v>0</v>
      </c>
      <c r="H141" s="117">
        <v>0</v>
      </c>
      <c r="I141" s="117">
        <v>0</v>
      </c>
      <c r="J141" s="178">
        <v>2025</v>
      </c>
    </row>
    <row r="142" spans="1:10">
      <c r="A142" s="116" t="s">
        <v>328</v>
      </c>
      <c r="B142" s="117">
        <v>33</v>
      </c>
      <c r="C142" s="117">
        <v>16</v>
      </c>
      <c r="D142" s="117">
        <v>13</v>
      </c>
      <c r="E142" s="117">
        <v>0</v>
      </c>
      <c r="F142" s="117">
        <v>0</v>
      </c>
      <c r="G142" s="117">
        <v>0</v>
      </c>
      <c r="H142" s="117">
        <v>0</v>
      </c>
      <c r="I142" s="117">
        <v>0</v>
      </c>
      <c r="J142" s="178">
        <v>2025</v>
      </c>
    </row>
    <row r="143" spans="1:10">
      <c r="A143" s="116" t="s">
        <v>329</v>
      </c>
      <c r="B143" s="117">
        <v>0</v>
      </c>
      <c r="C143" s="117">
        <v>0</v>
      </c>
      <c r="D143" s="117">
        <v>0</v>
      </c>
      <c r="E143" s="117">
        <v>0</v>
      </c>
      <c r="F143" s="117">
        <v>0</v>
      </c>
      <c r="G143" s="117">
        <v>0</v>
      </c>
      <c r="H143" s="117">
        <v>0</v>
      </c>
      <c r="I143" s="117">
        <v>0</v>
      </c>
      <c r="J143" s="178">
        <v>2025</v>
      </c>
    </row>
    <row r="144" spans="1:10">
      <c r="A144" s="116" t="s">
        <v>330</v>
      </c>
      <c r="B144" s="117">
        <v>0</v>
      </c>
      <c r="C144" s="117">
        <v>0</v>
      </c>
      <c r="D144" s="117">
        <v>0</v>
      </c>
      <c r="E144" s="117">
        <v>0</v>
      </c>
      <c r="F144" s="117">
        <v>0</v>
      </c>
      <c r="G144" s="117">
        <v>0</v>
      </c>
      <c r="H144" s="117">
        <v>0</v>
      </c>
      <c r="I144" s="117">
        <v>0</v>
      </c>
      <c r="J144" s="178">
        <v>2025</v>
      </c>
    </row>
    <row r="145" spans="1:10">
      <c r="A145" s="116" t="s">
        <v>331</v>
      </c>
      <c r="B145" s="117">
        <v>0</v>
      </c>
      <c r="C145" s="117">
        <v>0</v>
      </c>
      <c r="D145" s="117">
        <v>0</v>
      </c>
      <c r="E145" s="117">
        <v>0</v>
      </c>
      <c r="F145" s="117">
        <v>0</v>
      </c>
      <c r="G145" s="117">
        <v>0</v>
      </c>
      <c r="H145" s="117">
        <v>0</v>
      </c>
      <c r="I145" s="117">
        <v>0</v>
      </c>
      <c r="J145" s="178">
        <v>2025</v>
      </c>
    </row>
    <row r="146" spans="1:10">
      <c r="A146" s="116" t="s">
        <v>332</v>
      </c>
      <c r="B146" s="117">
        <v>55</v>
      </c>
      <c r="C146" s="117">
        <v>56</v>
      </c>
      <c r="D146" s="117">
        <v>14</v>
      </c>
      <c r="E146" s="117">
        <v>75</v>
      </c>
      <c r="F146" s="117">
        <v>25</v>
      </c>
      <c r="G146" s="117">
        <v>30</v>
      </c>
      <c r="H146" s="117">
        <v>47</v>
      </c>
      <c r="I146" s="117">
        <v>35</v>
      </c>
      <c r="J146" s="178">
        <v>2025</v>
      </c>
    </row>
    <row r="147" spans="1:10">
      <c r="A147" s="116" t="s">
        <v>333</v>
      </c>
      <c r="B147" s="117">
        <v>79</v>
      </c>
      <c r="C147" s="117">
        <v>105</v>
      </c>
      <c r="D147" s="117">
        <v>20</v>
      </c>
      <c r="E147" s="117">
        <v>75</v>
      </c>
      <c r="F147" s="117">
        <v>25</v>
      </c>
      <c r="G147" s="117">
        <v>30</v>
      </c>
      <c r="H147" s="117">
        <v>47</v>
      </c>
      <c r="I147" s="117">
        <v>35</v>
      </c>
      <c r="J147" s="178">
        <v>2025</v>
      </c>
    </row>
    <row r="148" spans="1:10">
      <c r="A148" s="116" t="s">
        <v>334</v>
      </c>
      <c r="B148" s="117">
        <v>63</v>
      </c>
      <c r="C148" s="117">
        <v>62</v>
      </c>
      <c r="D148" s="117">
        <v>16</v>
      </c>
      <c r="E148" s="117">
        <v>75</v>
      </c>
      <c r="F148" s="117">
        <v>25</v>
      </c>
      <c r="G148" s="117">
        <v>30</v>
      </c>
      <c r="H148" s="117">
        <v>47</v>
      </c>
      <c r="I148" s="117">
        <v>35</v>
      </c>
      <c r="J148" s="178">
        <v>2025</v>
      </c>
    </row>
    <row r="149" spans="1:10">
      <c r="A149" s="116" t="s">
        <v>335</v>
      </c>
      <c r="B149" s="117">
        <v>90</v>
      </c>
      <c r="C149" s="117">
        <v>115</v>
      </c>
      <c r="D149" s="117">
        <v>23</v>
      </c>
      <c r="E149" s="117">
        <v>75</v>
      </c>
      <c r="F149" s="117">
        <v>25</v>
      </c>
      <c r="G149" s="117">
        <v>30</v>
      </c>
      <c r="H149" s="117">
        <v>47</v>
      </c>
      <c r="I149" s="117">
        <v>35</v>
      </c>
      <c r="J149" s="178">
        <v>2025</v>
      </c>
    </row>
    <row r="150" spans="1:10">
      <c r="A150" s="116" t="s">
        <v>336</v>
      </c>
      <c r="B150" s="117">
        <v>72</v>
      </c>
      <c r="C150" s="117">
        <v>66</v>
      </c>
      <c r="D150" s="117">
        <v>18</v>
      </c>
      <c r="E150" s="117">
        <v>75</v>
      </c>
      <c r="F150" s="117">
        <v>25</v>
      </c>
      <c r="G150" s="117">
        <v>30</v>
      </c>
      <c r="H150" s="117">
        <v>47</v>
      </c>
      <c r="I150" s="117">
        <v>35</v>
      </c>
      <c r="J150" s="178">
        <v>2025</v>
      </c>
    </row>
    <row r="151" spans="1:10">
      <c r="A151" s="116" t="s">
        <v>337</v>
      </c>
      <c r="B151" s="117">
        <v>102</v>
      </c>
      <c r="C151" s="117">
        <v>124</v>
      </c>
      <c r="D151" s="117">
        <v>25</v>
      </c>
      <c r="E151" s="117">
        <v>75</v>
      </c>
      <c r="F151" s="117">
        <v>25</v>
      </c>
      <c r="G151" s="117">
        <v>30</v>
      </c>
      <c r="H151" s="117">
        <v>47</v>
      </c>
      <c r="I151" s="117">
        <v>35</v>
      </c>
      <c r="J151" s="178">
        <v>2025</v>
      </c>
    </row>
    <row r="152" spans="1:10">
      <c r="A152" s="116" t="s">
        <v>338</v>
      </c>
      <c r="B152" s="117">
        <v>80</v>
      </c>
      <c r="C152" s="117">
        <v>72</v>
      </c>
      <c r="D152" s="117">
        <v>20</v>
      </c>
      <c r="E152" s="117">
        <v>75</v>
      </c>
      <c r="F152" s="117">
        <v>25</v>
      </c>
      <c r="G152" s="117">
        <v>30</v>
      </c>
      <c r="H152" s="117">
        <v>47</v>
      </c>
      <c r="I152" s="117">
        <v>35</v>
      </c>
      <c r="J152" s="178">
        <v>2025</v>
      </c>
    </row>
    <row r="153" spans="1:10">
      <c r="A153" s="116" t="s">
        <v>339</v>
      </c>
      <c r="B153" s="117">
        <v>113</v>
      </c>
      <c r="C153" s="117">
        <v>131</v>
      </c>
      <c r="D153" s="117">
        <v>28</v>
      </c>
      <c r="E153" s="117">
        <v>75</v>
      </c>
      <c r="F153" s="117">
        <v>25</v>
      </c>
      <c r="G153" s="117">
        <v>30</v>
      </c>
      <c r="H153" s="117">
        <v>47</v>
      </c>
      <c r="I153" s="117">
        <v>35</v>
      </c>
      <c r="J153" s="178">
        <v>2025</v>
      </c>
    </row>
    <row r="154" spans="1:10">
      <c r="A154" s="116" t="s">
        <v>340</v>
      </c>
      <c r="B154" s="117">
        <v>47</v>
      </c>
      <c r="C154" s="117">
        <v>52</v>
      </c>
      <c r="D154" s="117">
        <v>12</v>
      </c>
      <c r="E154" s="117">
        <v>75</v>
      </c>
      <c r="F154" s="117">
        <v>25</v>
      </c>
      <c r="G154" s="117">
        <v>30</v>
      </c>
      <c r="H154" s="117">
        <v>47</v>
      </c>
      <c r="I154" s="117">
        <v>35</v>
      </c>
      <c r="J154" s="178">
        <v>2025</v>
      </c>
    </row>
    <row r="155" spans="1:10">
      <c r="A155" s="116" t="s">
        <v>341</v>
      </c>
      <c r="B155" s="117">
        <v>0</v>
      </c>
      <c r="C155" s="117">
        <v>0</v>
      </c>
      <c r="D155" s="117">
        <v>0</v>
      </c>
      <c r="E155" s="117">
        <v>75</v>
      </c>
      <c r="F155" s="117">
        <v>25</v>
      </c>
      <c r="G155" s="117">
        <v>30</v>
      </c>
      <c r="H155" s="117">
        <v>47</v>
      </c>
      <c r="I155" s="117">
        <v>35</v>
      </c>
      <c r="J155" s="178">
        <v>2025</v>
      </c>
    </row>
    <row r="156" spans="1:10">
      <c r="A156" s="116" t="s">
        <v>342</v>
      </c>
      <c r="B156" s="117">
        <v>0</v>
      </c>
      <c r="C156" s="117">
        <v>0</v>
      </c>
      <c r="D156" s="117">
        <v>0</v>
      </c>
      <c r="E156" s="117">
        <v>75</v>
      </c>
      <c r="F156" s="117">
        <v>25</v>
      </c>
      <c r="G156" s="117">
        <v>30</v>
      </c>
      <c r="H156" s="117">
        <v>47</v>
      </c>
      <c r="I156" s="117">
        <v>35</v>
      </c>
      <c r="J156" s="178">
        <v>2025</v>
      </c>
    </row>
    <row r="157" spans="1:10">
      <c r="A157" s="116" t="s">
        <v>343</v>
      </c>
      <c r="B157" s="117">
        <v>400</v>
      </c>
      <c r="C157" s="117">
        <v>87</v>
      </c>
      <c r="D157" s="117">
        <v>62</v>
      </c>
      <c r="E157" s="117">
        <v>75</v>
      </c>
      <c r="F157" s="117">
        <v>25</v>
      </c>
      <c r="G157" s="117">
        <v>30</v>
      </c>
      <c r="H157" s="117">
        <v>47</v>
      </c>
      <c r="I157" s="117">
        <v>35</v>
      </c>
      <c r="J157" s="178">
        <v>2025</v>
      </c>
    </row>
    <row r="158" spans="1:10">
      <c r="A158" s="116" t="s">
        <v>344</v>
      </c>
      <c r="B158" s="117">
        <v>400</v>
      </c>
      <c r="C158" s="117">
        <v>129</v>
      </c>
      <c r="D158" s="117">
        <v>62</v>
      </c>
      <c r="E158" s="117">
        <v>75</v>
      </c>
      <c r="F158" s="117">
        <v>25</v>
      </c>
      <c r="G158" s="117">
        <v>30</v>
      </c>
      <c r="H158" s="117">
        <v>47</v>
      </c>
      <c r="I158" s="117">
        <v>35</v>
      </c>
      <c r="J158" s="178">
        <v>2025</v>
      </c>
    </row>
    <row r="159" spans="1:10">
      <c r="A159" s="116" t="s">
        <v>345</v>
      </c>
      <c r="B159" s="117">
        <v>400</v>
      </c>
      <c r="C159" s="117">
        <v>166</v>
      </c>
      <c r="D159" s="117">
        <v>62</v>
      </c>
      <c r="E159" s="117">
        <v>75</v>
      </c>
      <c r="F159" s="117">
        <v>25</v>
      </c>
      <c r="G159" s="117">
        <v>30</v>
      </c>
      <c r="H159" s="117">
        <v>47</v>
      </c>
      <c r="I159" s="117">
        <v>35</v>
      </c>
      <c r="J159" s="178">
        <v>2025</v>
      </c>
    </row>
    <row r="160" spans="1:10">
      <c r="A160" s="116" t="s">
        <v>346</v>
      </c>
      <c r="B160" s="117">
        <v>400</v>
      </c>
      <c r="C160" s="117">
        <v>208</v>
      </c>
      <c r="D160" s="117">
        <v>62</v>
      </c>
      <c r="E160" s="117">
        <v>75</v>
      </c>
      <c r="F160" s="117">
        <v>25</v>
      </c>
      <c r="G160" s="117">
        <v>30</v>
      </c>
      <c r="H160" s="117">
        <v>47</v>
      </c>
      <c r="I160" s="117">
        <v>35</v>
      </c>
      <c r="J160" s="178">
        <v>2025</v>
      </c>
    </row>
    <row r="161" spans="1:10">
      <c r="A161" s="116" t="s">
        <v>347</v>
      </c>
      <c r="B161" s="117">
        <v>400</v>
      </c>
      <c r="C161" s="117">
        <v>345</v>
      </c>
      <c r="D161" s="117">
        <v>62</v>
      </c>
      <c r="E161" s="117">
        <v>75</v>
      </c>
      <c r="F161" s="117">
        <v>25</v>
      </c>
      <c r="G161" s="117">
        <v>30</v>
      </c>
      <c r="H161" s="117">
        <v>47</v>
      </c>
      <c r="I161" s="117">
        <v>35</v>
      </c>
      <c r="J161" s="178">
        <v>2025</v>
      </c>
    </row>
    <row r="162" spans="1:10">
      <c r="A162" s="116" t="s">
        <v>348</v>
      </c>
      <c r="B162" s="117">
        <v>0</v>
      </c>
      <c r="C162" s="117">
        <v>0</v>
      </c>
      <c r="D162" s="117">
        <v>0</v>
      </c>
      <c r="E162" s="117">
        <v>75</v>
      </c>
      <c r="F162" s="117">
        <v>25</v>
      </c>
      <c r="G162" s="117">
        <v>30</v>
      </c>
      <c r="H162" s="117">
        <v>47</v>
      </c>
      <c r="I162" s="117">
        <v>35</v>
      </c>
      <c r="J162" s="178">
        <v>2025</v>
      </c>
    </row>
    <row r="163" spans="1:10">
      <c r="A163" s="116" t="s">
        <v>349</v>
      </c>
      <c r="B163" s="117">
        <v>400</v>
      </c>
      <c r="C163" s="117">
        <v>87</v>
      </c>
      <c r="D163" s="117">
        <v>62</v>
      </c>
      <c r="E163" s="117">
        <v>75</v>
      </c>
      <c r="F163" s="117">
        <v>25</v>
      </c>
      <c r="G163" s="117">
        <v>30</v>
      </c>
      <c r="H163" s="117">
        <v>47</v>
      </c>
      <c r="I163" s="117">
        <v>35</v>
      </c>
      <c r="J163" s="178">
        <v>2025</v>
      </c>
    </row>
    <row r="164" spans="1:10">
      <c r="A164" s="116" t="s">
        <v>350</v>
      </c>
      <c r="B164" s="117">
        <v>400</v>
      </c>
      <c r="C164" s="117">
        <v>129</v>
      </c>
      <c r="D164" s="117">
        <v>62</v>
      </c>
      <c r="E164" s="117">
        <v>75</v>
      </c>
      <c r="F164" s="117">
        <v>25</v>
      </c>
      <c r="G164" s="117">
        <v>30</v>
      </c>
      <c r="H164" s="117">
        <v>47</v>
      </c>
      <c r="I164" s="117">
        <v>35</v>
      </c>
      <c r="J164" s="178">
        <v>2025</v>
      </c>
    </row>
    <row r="165" spans="1:10">
      <c r="A165" s="116" t="s">
        <v>351</v>
      </c>
      <c r="B165" s="117">
        <v>400</v>
      </c>
      <c r="C165" s="117">
        <v>166</v>
      </c>
      <c r="D165" s="117">
        <v>62</v>
      </c>
      <c r="E165" s="117">
        <v>75</v>
      </c>
      <c r="F165" s="117">
        <v>25</v>
      </c>
      <c r="G165" s="117">
        <v>30</v>
      </c>
      <c r="H165" s="117">
        <v>47</v>
      </c>
      <c r="I165" s="117">
        <v>35</v>
      </c>
      <c r="J165" s="178">
        <v>2025</v>
      </c>
    </row>
    <row r="166" spans="1:10">
      <c r="A166" s="116" t="s">
        <v>352</v>
      </c>
      <c r="B166" s="117">
        <v>400</v>
      </c>
      <c r="C166" s="117">
        <v>208</v>
      </c>
      <c r="D166" s="117">
        <v>62</v>
      </c>
      <c r="E166" s="117">
        <v>75</v>
      </c>
      <c r="F166" s="117">
        <v>25</v>
      </c>
      <c r="G166" s="117">
        <v>30</v>
      </c>
      <c r="H166" s="117">
        <v>47</v>
      </c>
      <c r="I166" s="117">
        <v>35</v>
      </c>
      <c r="J166" s="178">
        <v>2025</v>
      </c>
    </row>
    <row r="167" spans="1:10">
      <c r="A167" s="116" t="s">
        <v>353</v>
      </c>
      <c r="B167" s="117">
        <v>400</v>
      </c>
      <c r="C167" s="117">
        <v>345</v>
      </c>
      <c r="D167" s="117">
        <v>62</v>
      </c>
      <c r="E167" s="117">
        <v>75</v>
      </c>
      <c r="F167" s="117">
        <v>25</v>
      </c>
      <c r="G167" s="117">
        <v>30</v>
      </c>
      <c r="H167" s="117">
        <v>47</v>
      </c>
      <c r="I167" s="117">
        <v>35</v>
      </c>
      <c r="J167" s="178">
        <v>2025</v>
      </c>
    </row>
    <row r="168" spans="1:10">
      <c r="A168" s="116" t="s">
        <v>354</v>
      </c>
      <c r="B168" s="117">
        <v>0</v>
      </c>
      <c r="C168" s="117">
        <v>0</v>
      </c>
      <c r="D168" s="117">
        <v>0</v>
      </c>
      <c r="E168" s="117">
        <v>75</v>
      </c>
      <c r="F168" s="117">
        <v>25</v>
      </c>
      <c r="G168" s="117">
        <v>30</v>
      </c>
      <c r="H168" s="117">
        <v>47</v>
      </c>
      <c r="I168" s="117">
        <v>35</v>
      </c>
      <c r="J168" s="178">
        <v>2025</v>
      </c>
    </row>
    <row r="169" spans="1:10">
      <c r="A169" s="116" t="s">
        <v>355</v>
      </c>
      <c r="B169" s="117">
        <v>400</v>
      </c>
      <c r="C169" s="117">
        <v>87</v>
      </c>
      <c r="D169" s="117">
        <v>62</v>
      </c>
      <c r="E169" s="117">
        <v>75</v>
      </c>
      <c r="F169" s="117">
        <v>25</v>
      </c>
      <c r="G169" s="117">
        <v>30</v>
      </c>
      <c r="H169" s="117">
        <v>47</v>
      </c>
      <c r="I169" s="117">
        <v>35</v>
      </c>
      <c r="J169" s="178">
        <v>2025</v>
      </c>
    </row>
    <row r="170" spans="1:10">
      <c r="A170" s="116" t="s">
        <v>356</v>
      </c>
      <c r="B170" s="117">
        <v>400</v>
      </c>
      <c r="C170" s="117">
        <v>129</v>
      </c>
      <c r="D170" s="117">
        <v>62</v>
      </c>
      <c r="E170" s="117">
        <v>75</v>
      </c>
      <c r="F170" s="117">
        <v>25</v>
      </c>
      <c r="G170" s="117">
        <v>30</v>
      </c>
      <c r="H170" s="117">
        <v>47</v>
      </c>
      <c r="I170" s="117">
        <v>35</v>
      </c>
      <c r="J170" s="178">
        <v>2025</v>
      </c>
    </row>
    <row r="171" spans="1:10">
      <c r="A171" s="116" t="s">
        <v>357</v>
      </c>
      <c r="B171" s="117">
        <v>400</v>
      </c>
      <c r="C171" s="117">
        <v>166</v>
      </c>
      <c r="D171" s="117">
        <v>62</v>
      </c>
      <c r="E171" s="117">
        <v>75</v>
      </c>
      <c r="F171" s="117">
        <v>25</v>
      </c>
      <c r="G171" s="117">
        <v>30</v>
      </c>
      <c r="H171" s="117">
        <v>47</v>
      </c>
      <c r="I171" s="117">
        <v>35</v>
      </c>
      <c r="J171" s="178">
        <v>2025</v>
      </c>
    </row>
    <row r="172" spans="1:10">
      <c r="A172" s="116" t="s">
        <v>358</v>
      </c>
      <c r="B172" s="117">
        <v>400</v>
      </c>
      <c r="C172" s="117">
        <v>208</v>
      </c>
      <c r="D172" s="117">
        <v>62</v>
      </c>
      <c r="E172" s="117">
        <v>75</v>
      </c>
      <c r="F172" s="117">
        <v>25</v>
      </c>
      <c r="G172" s="117">
        <v>30</v>
      </c>
      <c r="H172" s="117">
        <v>47</v>
      </c>
      <c r="I172" s="117">
        <v>35</v>
      </c>
      <c r="J172" s="178">
        <v>2025</v>
      </c>
    </row>
    <row r="173" spans="1:10" ht="15" thickBot="1">
      <c r="A173" s="216" t="s">
        <v>359</v>
      </c>
      <c r="B173" s="217">
        <v>400</v>
      </c>
      <c r="C173" s="217">
        <v>345</v>
      </c>
      <c r="D173" s="217">
        <v>62</v>
      </c>
      <c r="E173" s="217">
        <v>75</v>
      </c>
      <c r="F173" s="217">
        <v>25</v>
      </c>
      <c r="G173" s="217">
        <v>30</v>
      </c>
      <c r="H173" s="217">
        <v>47</v>
      </c>
      <c r="I173" s="217">
        <v>35</v>
      </c>
      <c r="J173" s="218">
        <v>2025</v>
      </c>
    </row>
    <row r="174" spans="1:10">
      <c r="A174" s="116" t="s">
        <v>360</v>
      </c>
      <c r="B174" s="117">
        <v>77</v>
      </c>
      <c r="C174" s="117">
        <v>90</v>
      </c>
      <c r="D174" s="117">
        <v>19</v>
      </c>
      <c r="E174" s="117">
        <v>68</v>
      </c>
      <c r="F174" s="117">
        <v>26</v>
      </c>
      <c r="G174" s="117">
        <v>35</v>
      </c>
      <c r="H174" s="117">
        <v>48</v>
      </c>
      <c r="I174" s="117">
        <v>0</v>
      </c>
      <c r="J174" s="178">
        <v>2026</v>
      </c>
    </row>
    <row r="175" spans="1:10">
      <c r="A175" s="116" t="s">
        <v>361</v>
      </c>
      <c r="B175" s="117">
        <v>110</v>
      </c>
      <c r="C175" s="117">
        <v>162</v>
      </c>
      <c r="D175" s="117">
        <v>27</v>
      </c>
      <c r="E175" s="117">
        <v>68</v>
      </c>
      <c r="F175" s="117">
        <v>26</v>
      </c>
      <c r="G175" s="117">
        <v>35</v>
      </c>
      <c r="H175" s="117">
        <v>48</v>
      </c>
      <c r="I175" s="117">
        <v>0</v>
      </c>
      <c r="J175" s="178">
        <v>2026</v>
      </c>
    </row>
    <row r="176" spans="1:10">
      <c r="A176" s="116" t="s">
        <v>362</v>
      </c>
      <c r="B176" s="117">
        <v>89</v>
      </c>
      <c r="C176" s="117">
        <v>99</v>
      </c>
      <c r="D176" s="117">
        <v>22</v>
      </c>
      <c r="E176" s="117">
        <v>68</v>
      </c>
      <c r="F176" s="117">
        <v>26</v>
      </c>
      <c r="G176" s="117">
        <v>35</v>
      </c>
      <c r="H176" s="117">
        <v>48</v>
      </c>
      <c r="I176" s="117">
        <v>0</v>
      </c>
      <c r="J176" s="178">
        <v>2026</v>
      </c>
    </row>
    <row r="177" spans="1:10">
      <c r="A177" s="116" t="s">
        <v>363</v>
      </c>
      <c r="B177" s="117">
        <v>126</v>
      </c>
      <c r="C177" s="117">
        <v>183</v>
      </c>
      <c r="D177" s="117">
        <v>32</v>
      </c>
      <c r="E177" s="117">
        <v>68</v>
      </c>
      <c r="F177" s="117">
        <v>26</v>
      </c>
      <c r="G177" s="117">
        <v>35</v>
      </c>
      <c r="H177" s="117">
        <v>48</v>
      </c>
      <c r="I177" s="117">
        <v>0</v>
      </c>
      <c r="J177" s="178">
        <v>2026</v>
      </c>
    </row>
    <row r="178" spans="1:10">
      <c r="A178" s="116" t="s">
        <v>364</v>
      </c>
      <c r="B178" s="117">
        <v>102</v>
      </c>
      <c r="C178" s="117">
        <v>108</v>
      </c>
      <c r="D178" s="117">
        <v>25</v>
      </c>
      <c r="E178" s="117">
        <v>68</v>
      </c>
      <c r="F178" s="117">
        <v>26</v>
      </c>
      <c r="G178" s="117">
        <v>35</v>
      </c>
      <c r="H178" s="117">
        <v>48</v>
      </c>
      <c r="I178" s="117">
        <v>0</v>
      </c>
      <c r="J178" s="178">
        <v>2026</v>
      </c>
    </row>
    <row r="179" spans="1:10">
      <c r="A179" s="116" t="s">
        <v>365</v>
      </c>
      <c r="B179" s="117">
        <v>143</v>
      </c>
      <c r="C179" s="117">
        <v>200</v>
      </c>
      <c r="D179" s="117">
        <v>36</v>
      </c>
      <c r="E179" s="117">
        <v>68</v>
      </c>
      <c r="F179" s="117">
        <v>26</v>
      </c>
      <c r="G179" s="117">
        <v>35</v>
      </c>
      <c r="H179" s="117">
        <v>48</v>
      </c>
      <c r="I179" s="117">
        <v>0</v>
      </c>
      <c r="J179" s="178">
        <v>2026</v>
      </c>
    </row>
    <row r="180" spans="1:10">
      <c r="A180" s="116" t="s">
        <v>366</v>
      </c>
      <c r="B180" s="117">
        <v>115</v>
      </c>
      <c r="C180" s="117">
        <v>118</v>
      </c>
      <c r="D180" s="117">
        <v>29</v>
      </c>
      <c r="E180" s="117">
        <v>68</v>
      </c>
      <c r="F180" s="117">
        <v>26</v>
      </c>
      <c r="G180" s="117">
        <v>35</v>
      </c>
      <c r="H180" s="117">
        <v>48</v>
      </c>
      <c r="I180" s="117">
        <v>0</v>
      </c>
      <c r="J180" s="178">
        <v>2026</v>
      </c>
    </row>
    <row r="181" spans="1:10">
      <c r="A181" s="116" t="s">
        <v>367</v>
      </c>
      <c r="B181" s="117">
        <v>161</v>
      </c>
      <c r="C181" s="117">
        <v>216</v>
      </c>
      <c r="D181" s="117">
        <v>40</v>
      </c>
      <c r="E181" s="117">
        <v>68</v>
      </c>
      <c r="F181" s="117">
        <v>26</v>
      </c>
      <c r="G181" s="117">
        <v>35</v>
      </c>
      <c r="H181" s="117">
        <v>48</v>
      </c>
      <c r="I181" s="117">
        <v>0</v>
      </c>
      <c r="J181" s="178">
        <v>2026</v>
      </c>
    </row>
    <row r="182" spans="1:10">
      <c r="A182" s="116" t="s">
        <v>368</v>
      </c>
      <c r="B182" s="117">
        <v>64</v>
      </c>
      <c r="C182" s="117">
        <v>80</v>
      </c>
      <c r="D182" s="117">
        <v>16</v>
      </c>
      <c r="E182" s="117">
        <v>68</v>
      </c>
      <c r="F182" s="117">
        <v>26</v>
      </c>
      <c r="G182" s="117">
        <v>35</v>
      </c>
      <c r="H182" s="117">
        <v>48</v>
      </c>
      <c r="I182" s="117">
        <v>0</v>
      </c>
      <c r="J182" s="178">
        <v>2026</v>
      </c>
    </row>
    <row r="183" spans="1:10">
      <c r="A183" s="116" t="s">
        <v>369</v>
      </c>
      <c r="B183" s="117">
        <v>0</v>
      </c>
      <c r="C183" s="117">
        <v>0</v>
      </c>
      <c r="D183" s="117">
        <v>0</v>
      </c>
      <c r="E183" s="117">
        <v>0</v>
      </c>
      <c r="F183" s="117">
        <v>0</v>
      </c>
      <c r="G183" s="117">
        <v>0</v>
      </c>
      <c r="H183" s="117">
        <v>0</v>
      </c>
      <c r="I183" s="117">
        <v>0</v>
      </c>
      <c r="J183" s="178">
        <v>2026</v>
      </c>
    </row>
    <row r="184" spans="1:10">
      <c r="A184" s="116" t="s">
        <v>370</v>
      </c>
      <c r="B184" s="117">
        <v>44</v>
      </c>
      <c r="C184" s="117">
        <v>39</v>
      </c>
      <c r="D184" s="117">
        <v>22</v>
      </c>
      <c r="E184" s="117">
        <v>78</v>
      </c>
      <c r="F184" s="117">
        <v>13</v>
      </c>
      <c r="G184" s="117">
        <v>35</v>
      </c>
      <c r="H184" s="117">
        <v>48</v>
      </c>
      <c r="I184" s="117">
        <v>0</v>
      </c>
      <c r="J184" s="178">
        <v>2026</v>
      </c>
    </row>
    <row r="185" spans="1:10">
      <c r="A185" s="116" t="s">
        <v>371</v>
      </c>
      <c r="B185" s="117">
        <v>53</v>
      </c>
      <c r="C185" s="117">
        <v>39</v>
      </c>
      <c r="D185" s="117">
        <v>15</v>
      </c>
      <c r="E185" s="117">
        <v>78</v>
      </c>
      <c r="F185" s="117">
        <v>13</v>
      </c>
      <c r="G185" s="117">
        <v>35</v>
      </c>
      <c r="H185" s="117">
        <v>48</v>
      </c>
      <c r="I185" s="117">
        <v>0</v>
      </c>
      <c r="J185" s="178">
        <v>2026</v>
      </c>
    </row>
    <row r="186" spans="1:10">
      <c r="A186" s="116" t="s">
        <v>372</v>
      </c>
      <c r="B186" s="117">
        <v>59</v>
      </c>
      <c r="C186" s="117">
        <v>61</v>
      </c>
      <c r="D186" s="117">
        <v>22</v>
      </c>
      <c r="E186" s="117">
        <v>78</v>
      </c>
      <c r="F186" s="117">
        <v>13</v>
      </c>
      <c r="G186" s="117">
        <v>35</v>
      </c>
      <c r="H186" s="117">
        <v>48</v>
      </c>
      <c r="I186" s="117">
        <v>0</v>
      </c>
      <c r="J186" s="178">
        <v>2026</v>
      </c>
    </row>
    <row r="187" spans="1:10">
      <c r="A187" s="116" t="s">
        <v>373</v>
      </c>
      <c r="B187" s="117">
        <v>64</v>
      </c>
      <c r="C187" s="117">
        <v>61</v>
      </c>
      <c r="D187" s="117">
        <v>16</v>
      </c>
      <c r="E187" s="117">
        <v>78</v>
      </c>
      <c r="F187" s="117">
        <v>13</v>
      </c>
      <c r="G187" s="117">
        <v>35</v>
      </c>
      <c r="H187" s="117">
        <v>48</v>
      </c>
      <c r="I187" s="117">
        <v>0</v>
      </c>
      <c r="J187" s="178">
        <v>2026</v>
      </c>
    </row>
    <row r="188" spans="1:10">
      <c r="A188" s="116" t="s">
        <v>374</v>
      </c>
      <c r="B188" s="117">
        <v>72</v>
      </c>
      <c r="C188" s="117">
        <v>67</v>
      </c>
      <c r="D188" s="117">
        <v>29</v>
      </c>
      <c r="E188" s="117">
        <v>78</v>
      </c>
      <c r="F188" s="117">
        <v>13</v>
      </c>
      <c r="G188" s="117">
        <v>35</v>
      </c>
      <c r="H188" s="117">
        <v>48</v>
      </c>
      <c r="I188" s="117">
        <v>0</v>
      </c>
      <c r="J188" s="178">
        <v>2026</v>
      </c>
    </row>
    <row r="189" spans="1:10">
      <c r="A189" s="116" t="s">
        <v>375</v>
      </c>
      <c r="B189" s="117">
        <v>79</v>
      </c>
      <c r="C189" s="117">
        <v>67</v>
      </c>
      <c r="D189" s="117">
        <v>16</v>
      </c>
      <c r="E189" s="117">
        <v>78</v>
      </c>
      <c r="F189" s="117">
        <v>13</v>
      </c>
      <c r="G189" s="117">
        <v>35</v>
      </c>
      <c r="H189" s="117">
        <v>48</v>
      </c>
      <c r="I189" s="117">
        <v>0</v>
      </c>
      <c r="J189" s="178">
        <v>2026</v>
      </c>
    </row>
    <row r="190" spans="1:10">
      <c r="A190" s="116" t="s">
        <v>376</v>
      </c>
      <c r="B190" s="117">
        <v>99</v>
      </c>
      <c r="C190" s="117">
        <v>103</v>
      </c>
      <c r="D190" s="117">
        <v>29</v>
      </c>
      <c r="E190" s="117">
        <v>78</v>
      </c>
      <c r="F190" s="117">
        <v>13</v>
      </c>
      <c r="G190" s="117">
        <v>35</v>
      </c>
      <c r="H190" s="117">
        <v>48</v>
      </c>
      <c r="I190" s="117">
        <v>0</v>
      </c>
      <c r="J190" s="178">
        <v>2026</v>
      </c>
    </row>
    <row r="191" spans="1:10">
      <c r="A191" s="116" t="s">
        <v>377</v>
      </c>
      <c r="B191" s="117">
        <v>95</v>
      </c>
      <c r="C191" s="117">
        <v>103</v>
      </c>
      <c r="D191" s="117">
        <v>19</v>
      </c>
      <c r="E191" s="117">
        <v>78</v>
      </c>
      <c r="F191" s="117">
        <v>13</v>
      </c>
      <c r="G191" s="117">
        <v>35</v>
      </c>
      <c r="H191" s="117">
        <v>48</v>
      </c>
      <c r="I191" s="117">
        <v>0</v>
      </c>
      <c r="J191" s="178">
        <v>2026</v>
      </c>
    </row>
    <row r="192" spans="1:10">
      <c r="A192" s="116" t="s">
        <v>378</v>
      </c>
      <c r="B192" s="117">
        <v>85</v>
      </c>
      <c r="C192" s="117">
        <v>68</v>
      </c>
      <c r="D192" s="117">
        <v>39</v>
      </c>
      <c r="E192" s="117">
        <v>78</v>
      </c>
      <c r="F192" s="117">
        <v>13</v>
      </c>
      <c r="G192" s="117">
        <v>35</v>
      </c>
      <c r="H192" s="117">
        <v>48</v>
      </c>
      <c r="I192" s="117">
        <v>0</v>
      </c>
      <c r="J192" s="178">
        <v>2026</v>
      </c>
    </row>
    <row r="193" spans="1:10">
      <c r="A193" s="116" t="s">
        <v>379</v>
      </c>
      <c r="B193" s="117">
        <v>86</v>
      </c>
      <c r="C193" s="117">
        <v>68</v>
      </c>
      <c r="D193" s="117">
        <v>20</v>
      </c>
      <c r="E193" s="117">
        <v>78</v>
      </c>
      <c r="F193" s="117">
        <v>13</v>
      </c>
      <c r="G193" s="117">
        <v>35</v>
      </c>
      <c r="H193" s="117">
        <v>48</v>
      </c>
      <c r="I193" s="117">
        <v>0</v>
      </c>
      <c r="J193" s="178">
        <v>2026</v>
      </c>
    </row>
    <row r="194" spans="1:10">
      <c r="A194" s="116" t="s">
        <v>380</v>
      </c>
      <c r="B194" s="117">
        <v>114</v>
      </c>
      <c r="C194" s="117">
        <v>105</v>
      </c>
      <c r="D194" s="117">
        <v>39</v>
      </c>
      <c r="E194" s="117">
        <v>78</v>
      </c>
      <c r="F194" s="117">
        <v>13</v>
      </c>
      <c r="G194" s="117">
        <v>35</v>
      </c>
      <c r="H194" s="117">
        <v>48</v>
      </c>
      <c r="I194" s="117">
        <v>0</v>
      </c>
      <c r="J194" s="178">
        <v>2026</v>
      </c>
    </row>
    <row r="195" spans="1:10">
      <c r="A195" s="116" t="s">
        <v>381</v>
      </c>
      <c r="B195" s="117">
        <v>97</v>
      </c>
      <c r="C195" s="117">
        <v>105</v>
      </c>
      <c r="D195" s="117">
        <v>20</v>
      </c>
      <c r="E195" s="117">
        <v>78</v>
      </c>
      <c r="F195" s="117">
        <v>13</v>
      </c>
      <c r="G195" s="117">
        <v>35</v>
      </c>
      <c r="H195" s="117">
        <v>48</v>
      </c>
      <c r="I195" s="117">
        <v>0</v>
      </c>
      <c r="J195" s="178">
        <v>2026</v>
      </c>
    </row>
    <row r="196" spans="1:10">
      <c r="A196" s="116" t="s">
        <v>382</v>
      </c>
      <c r="B196" s="117">
        <v>94</v>
      </c>
      <c r="C196" s="117">
        <v>82</v>
      </c>
      <c r="D196" s="117">
        <v>59</v>
      </c>
      <c r="E196" s="117">
        <v>78</v>
      </c>
      <c r="F196" s="117">
        <v>13</v>
      </c>
      <c r="G196" s="117">
        <v>35</v>
      </c>
      <c r="H196" s="117">
        <v>48</v>
      </c>
      <c r="I196" s="117">
        <v>0</v>
      </c>
      <c r="J196" s="178">
        <v>2026</v>
      </c>
    </row>
    <row r="197" spans="1:10">
      <c r="A197" s="116" t="s">
        <v>383</v>
      </c>
      <c r="B197" s="117">
        <v>102</v>
      </c>
      <c r="C197" s="117">
        <v>82</v>
      </c>
      <c r="D197" s="117">
        <v>29</v>
      </c>
      <c r="E197" s="117">
        <v>78</v>
      </c>
      <c r="F197" s="117">
        <v>13</v>
      </c>
      <c r="G197" s="117">
        <v>35</v>
      </c>
      <c r="H197" s="117">
        <v>48</v>
      </c>
      <c r="I197" s="117">
        <v>0</v>
      </c>
      <c r="J197" s="178">
        <v>2026</v>
      </c>
    </row>
    <row r="198" spans="1:10">
      <c r="A198" s="116" t="s">
        <v>384</v>
      </c>
      <c r="B198" s="117">
        <v>128</v>
      </c>
      <c r="C198" s="117">
        <v>127</v>
      </c>
      <c r="D198" s="117">
        <v>59</v>
      </c>
      <c r="E198" s="117">
        <v>78</v>
      </c>
      <c r="F198" s="117">
        <v>13</v>
      </c>
      <c r="G198" s="117">
        <v>35</v>
      </c>
      <c r="H198" s="117">
        <v>48</v>
      </c>
      <c r="I198" s="117">
        <v>0</v>
      </c>
      <c r="J198" s="178">
        <v>2026</v>
      </c>
    </row>
    <row r="199" spans="1:10">
      <c r="A199" s="116" t="s">
        <v>385</v>
      </c>
      <c r="B199" s="117">
        <v>117</v>
      </c>
      <c r="C199" s="117">
        <v>127</v>
      </c>
      <c r="D199" s="117">
        <v>29</v>
      </c>
      <c r="E199" s="117">
        <v>78</v>
      </c>
      <c r="F199" s="117">
        <v>13</v>
      </c>
      <c r="G199" s="117">
        <v>35</v>
      </c>
      <c r="H199" s="117">
        <v>48</v>
      </c>
      <c r="I199" s="117">
        <v>0</v>
      </c>
      <c r="J199" s="178">
        <v>2026</v>
      </c>
    </row>
    <row r="200" spans="1:10">
      <c r="A200" s="116" t="s">
        <v>386</v>
      </c>
      <c r="B200" s="117">
        <v>94</v>
      </c>
      <c r="C200" s="117">
        <v>82</v>
      </c>
      <c r="D200" s="117">
        <v>59</v>
      </c>
      <c r="E200" s="117">
        <v>78</v>
      </c>
      <c r="F200" s="117">
        <v>13</v>
      </c>
      <c r="G200" s="117">
        <v>35</v>
      </c>
      <c r="H200" s="117">
        <v>48</v>
      </c>
      <c r="I200" s="117">
        <v>0</v>
      </c>
      <c r="J200" s="178">
        <v>2026</v>
      </c>
    </row>
    <row r="201" spans="1:10">
      <c r="A201" s="116" t="s">
        <v>387</v>
      </c>
      <c r="B201" s="117">
        <v>102</v>
      </c>
      <c r="C201" s="117">
        <v>82</v>
      </c>
      <c r="D201" s="117">
        <v>29</v>
      </c>
      <c r="E201" s="117">
        <v>78</v>
      </c>
      <c r="F201" s="117">
        <v>13</v>
      </c>
      <c r="G201" s="117">
        <v>35</v>
      </c>
      <c r="H201" s="117">
        <v>48</v>
      </c>
      <c r="I201" s="117">
        <v>0</v>
      </c>
      <c r="J201" s="178">
        <v>2026</v>
      </c>
    </row>
    <row r="202" spans="1:10">
      <c r="A202" s="116" t="s">
        <v>388</v>
      </c>
      <c r="B202" s="117">
        <v>133</v>
      </c>
      <c r="C202" s="117">
        <v>127</v>
      </c>
      <c r="D202" s="117">
        <v>61</v>
      </c>
      <c r="E202" s="117">
        <v>78</v>
      </c>
      <c r="F202" s="117">
        <v>13</v>
      </c>
      <c r="G202" s="117">
        <v>35</v>
      </c>
      <c r="H202" s="117">
        <v>48</v>
      </c>
      <c r="I202" s="117">
        <v>0</v>
      </c>
      <c r="J202" s="178">
        <v>2026</v>
      </c>
    </row>
    <row r="203" spans="1:10">
      <c r="A203" s="116" t="s">
        <v>389</v>
      </c>
      <c r="B203" s="117">
        <v>122</v>
      </c>
      <c r="C203" s="117">
        <v>127</v>
      </c>
      <c r="D203" s="117">
        <v>30</v>
      </c>
      <c r="E203" s="117">
        <v>78</v>
      </c>
      <c r="F203" s="117">
        <v>13</v>
      </c>
      <c r="G203" s="117">
        <v>35</v>
      </c>
      <c r="H203" s="117">
        <v>48</v>
      </c>
      <c r="I203" s="117">
        <v>0</v>
      </c>
      <c r="J203" s="178">
        <v>2026</v>
      </c>
    </row>
    <row r="204" spans="1:10">
      <c r="A204" s="116" t="s">
        <v>390</v>
      </c>
      <c r="B204" s="117">
        <v>37</v>
      </c>
      <c r="C204" s="117">
        <v>35</v>
      </c>
      <c r="D204" s="117">
        <v>14</v>
      </c>
      <c r="E204" s="117">
        <v>78</v>
      </c>
      <c r="F204" s="117">
        <v>13</v>
      </c>
      <c r="G204" s="117">
        <v>35</v>
      </c>
      <c r="H204" s="117">
        <v>48</v>
      </c>
      <c r="I204" s="117">
        <v>0</v>
      </c>
      <c r="J204" s="178">
        <v>2026</v>
      </c>
    </row>
    <row r="205" spans="1:10">
      <c r="A205" s="116" t="s">
        <v>391</v>
      </c>
      <c r="B205" s="117">
        <v>44</v>
      </c>
      <c r="C205" s="117">
        <v>35</v>
      </c>
      <c r="D205" s="117">
        <v>14</v>
      </c>
      <c r="E205" s="117">
        <v>78</v>
      </c>
      <c r="F205" s="117">
        <v>13</v>
      </c>
      <c r="G205" s="117">
        <v>35</v>
      </c>
      <c r="H205" s="117">
        <v>48</v>
      </c>
      <c r="I205" s="117">
        <v>0</v>
      </c>
      <c r="J205" s="178">
        <v>2026</v>
      </c>
    </row>
    <row r="206" spans="1:10">
      <c r="A206" s="116" t="s">
        <v>392</v>
      </c>
      <c r="B206" s="117">
        <v>0</v>
      </c>
      <c r="C206" s="117">
        <v>0</v>
      </c>
      <c r="D206" s="117">
        <v>0</v>
      </c>
      <c r="E206" s="117">
        <v>78</v>
      </c>
      <c r="F206" s="117">
        <v>13</v>
      </c>
      <c r="G206" s="117">
        <v>35</v>
      </c>
      <c r="H206" s="117">
        <v>48</v>
      </c>
      <c r="I206" s="117">
        <v>0</v>
      </c>
      <c r="J206" s="178">
        <v>2026</v>
      </c>
    </row>
    <row r="207" spans="1:10">
      <c r="A207" s="116" t="s">
        <v>393</v>
      </c>
      <c r="B207" s="117">
        <v>0</v>
      </c>
      <c r="C207" s="117">
        <v>0</v>
      </c>
      <c r="D207" s="117">
        <v>0</v>
      </c>
      <c r="E207" s="117">
        <v>78</v>
      </c>
      <c r="F207" s="117">
        <v>13</v>
      </c>
      <c r="G207" s="117">
        <v>35</v>
      </c>
      <c r="H207" s="117">
        <v>48</v>
      </c>
      <c r="I207" s="117">
        <v>0</v>
      </c>
      <c r="J207" s="178">
        <v>2026</v>
      </c>
    </row>
    <row r="208" spans="1:10">
      <c r="A208" s="116" t="s">
        <v>394</v>
      </c>
      <c r="B208" s="117">
        <v>46</v>
      </c>
      <c r="C208" s="117">
        <v>34</v>
      </c>
      <c r="D208" s="117">
        <v>12</v>
      </c>
      <c r="E208" s="117">
        <v>0</v>
      </c>
      <c r="F208" s="117">
        <v>0</v>
      </c>
      <c r="G208" s="117">
        <v>0</v>
      </c>
      <c r="H208" s="117">
        <v>0</v>
      </c>
      <c r="I208" s="117">
        <v>0</v>
      </c>
      <c r="J208" s="178">
        <v>2026</v>
      </c>
    </row>
    <row r="209" spans="1:10">
      <c r="A209" s="116" t="s">
        <v>395</v>
      </c>
      <c r="B209" s="117">
        <v>67</v>
      </c>
      <c r="C209" s="117">
        <v>62</v>
      </c>
      <c r="D209" s="117">
        <v>17</v>
      </c>
      <c r="E209" s="117">
        <v>0</v>
      </c>
      <c r="F209" s="117">
        <v>0</v>
      </c>
      <c r="G209" s="117">
        <v>0</v>
      </c>
      <c r="H209" s="117">
        <v>0</v>
      </c>
      <c r="I209" s="117">
        <v>0</v>
      </c>
      <c r="J209" s="178">
        <v>2026</v>
      </c>
    </row>
    <row r="210" spans="1:10">
      <c r="A210" s="116" t="s">
        <v>396</v>
      </c>
      <c r="B210" s="117">
        <v>56</v>
      </c>
      <c r="C210" s="117">
        <v>38</v>
      </c>
      <c r="D210" s="117">
        <v>14</v>
      </c>
      <c r="E210" s="117">
        <v>0</v>
      </c>
      <c r="F210" s="117">
        <v>0</v>
      </c>
      <c r="G210" s="117">
        <v>0</v>
      </c>
      <c r="H210" s="117">
        <v>0</v>
      </c>
      <c r="I210" s="117">
        <v>0</v>
      </c>
      <c r="J210" s="178">
        <v>2026</v>
      </c>
    </row>
    <row r="211" spans="1:10">
      <c r="A211" s="116" t="s">
        <v>397</v>
      </c>
      <c r="B211" s="117">
        <v>81</v>
      </c>
      <c r="C211" s="117">
        <v>72</v>
      </c>
      <c r="D211" s="117">
        <v>20</v>
      </c>
      <c r="E211" s="117">
        <v>0</v>
      </c>
      <c r="F211" s="117">
        <v>0</v>
      </c>
      <c r="G211" s="117">
        <v>0</v>
      </c>
      <c r="H211" s="117">
        <v>0</v>
      </c>
      <c r="I211" s="117">
        <v>0</v>
      </c>
      <c r="J211" s="178">
        <v>2026</v>
      </c>
    </row>
    <row r="212" spans="1:10">
      <c r="A212" s="116" t="s">
        <v>398</v>
      </c>
      <c r="B212" s="117">
        <v>66</v>
      </c>
      <c r="C212" s="117">
        <v>45</v>
      </c>
      <c r="D212" s="117">
        <v>16</v>
      </c>
      <c r="E212" s="117">
        <v>0</v>
      </c>
      <c r="F212" s="117">
        <v>0</v>
      </c>
      <c r="G212" s="117">
        <v>0</v>
      </c>
      <c r="H212" s="117">
        <v>0</v>
      </c>
      <c r="I212" s="117">
        <v>0</v>
      </c>
      <c r="J212" s="178">
        <v>2026</v>
      </c>
    </row>
    <row r="213" spans="1:10">
      <c r="A213" s="116" t="s">
        <v>399</v>
      </c>
      <c r="B213" s="117">
        <v>94</v>
      </c>
      <c r="C213" s="117">
        <v>83</v>
      </c>
      <c r="D213" s="117">
        <v>23</v>
      </c>
      <c r="E213" s="117">
        <v>0</v>
      </c>
      <c r="F213" s="117">
        <v>0</v>
      </c>
      <c r="G213" s="117">
        <v>0</v>
      </c>
      <c r="H213" s="117">
        <v>0</v>
      </c>
      <c r="I213" s="117">
        <v>0</v>
      </c>
      <c r="J213" s="178">
        <v>2026</v>
      </c>
    </row>
    <row r="214" spans="1:10">
      <c r="A214" s="116" t="s">
        <v>400</v>
      </c>
      <c r="B214" s="117">
        <v>75</v>
      </c>
      <c r="C214" s="117">
        <v>51</v>
      </c>
      <c r="D214" s="117">
        <v>19</v>
      </c>
      <c r="E214" s="117">
        <v>0</v>
      </c>
      <c r="F214" s="117">
        <v>0</v>
      </c>
      <c r="G214" s="117">
        <v>0</v>
      </c>
      <c r="H214" s="117">
        <v>0</v>
      </c>
      <c r="I214" s="117">
        <v>0</v>
      </c>
      <c r="J214" s="178">
        <v>2026</v>
      </c>
    </row>
    <row r="215" spans="1:10">
      <c r="A215" s="116" t="s">
        <v>401</v>
      </c>
      <c r="B215" s="117">
        <v>110</v>
      </c>
      <c r="C215" s="117">
        <v>93</v>
      </c>
      <c r="D215" s="117">
        <v>28</v>
      </c>
      <c r="E215" s="117">
        <v>0</v>
      </c>
      <c r="F215" s="117">
        <v>0</v>
      </c>
      <c r="G215" s="117">
        <v>0</v>
      </c>
      <c r="H215" s="117">
        <v>0</v>
      </c>
      <c r="I215" s="117">
        <v>0</v>
      </c>
      <c r="J215" s="178">
        <v>2026</v>
      </c>
    </row>
    <row r="216" spans="1:10">
      <c r="A216" s="116" t="s">
        <v>402</v>
      </c>
      <c r="B216" s="117">
        <v>37</v>
      </c>
      <c r="C216" s="117">
        <v>28</v>
      </c>
      <c r="D216" s="117">
        <v>9</v>
      </c>
      <c r="E216" s="117">
        <v>0</v>
      </c>
      <c r="F216" s="117">
        <v>0</v>
      </c>
      <c r="G216" s="117">
        <v>0</v>
      </c>
      <c r="H216" s="117">
        <v>0</v>
      </c>
      <c r="I216" s="117">
        <v>0</v>
      </c>
      <c r="J216" s="178">
        <v>2026</v>
      </c>
    </row>
    <row r="217" spans="1:10">
      <c r="A217" s="116" t="s">
        <v>403</v>
      </c>
      <c r="B217" s="117">
        <v>0</v>
      </c>
      <c r="C217" s="117">
        <v>0</v>
      </c>
      <c r="D217" s="117">
        <v>0</v>
      </c>
      <c r="E217" s="117">
        <v>0</v>
      </c>
      <c r="F217" s="117">
        <v>0</v>
      </c>
      <c r="G217" s="117">
        <v>0</v>
      </c>
      <c r="H217" s="117">
        <v>0</v>
      </c>
      <c r="I217" s="117">
        <v>0</v>
      </c>
      <c r="J217" s="178">
        <v>2026</v>
      </c>
    </row>
    <row r="218" spans="1:10">
      <c r="A218" s="116" t="s">
        <v>404</v>
      </c>
      <c r="B218" s="117">
        <v>93</v>
      </c>
      <c r="C218" s="117">
        <v>25</v>
      </c>
      <c r="D218" s="117">
        <v>18</v>
      </c>
      <c r="E218" s="117">
        <v>0</v>
      </c>
      <c r="F218" s="117">
        <v>0</v>
      </c>
      <c r="G218" s="117">
        <v>0</v>
      </c>
      <c r="H218" s="117">
        <v>0</v>
      </c>
      <c r="I218" s="117">
        <v>0</v>
      </c>
      <c r="J218" s="178">
        <v>2026</v>
      </c>
    </row>
    <row r="219" spans="1:10">
      <c r="A219" s="116" t="s">
        <v>405</v>
      </c>
      <c r="B219" s="117">
        <v>110</v>
      </c>
      <c r="C219" s="117">
        <v>30</v>
      </c>
      <c r="D219" s="117">
        <v>22</v>
      </c>
      <c r="E219" s="117">
        <v>0</v>
      </c>
      <c r="F219" s="117">
        <v>0</v>
      </c>
      <c r="G219" s="117">
        <v>0</v>
      </c>
      <c r="H219" s="117">
        <v>0</v>
      </c>
      <c r="I219" s="117">
        <v>0</v>
      </c>
      <c r="J219" s="178">
        <v>2026</v>
      </c>
    </row>
    <row r="220" spans="1:10">
      <c r="A220" s="116" t="s">
        <v>406</v>
      </c>
      <c r="B220" s="117">
        <v>122</v>
      </c>
      <c r="C220" s="117">
        <v>33</v>
      </c>
      <c r="D220" s="117">
        <v>24</v>
      </c>
      <c r="E220" s="117">
        <v>0</v>
      </c>
      <c r="F220" s="117">
        <v>0</v>
      </c>
      <c r="G220" s="117">
        <v>0</v>
      </c>
      <c r="H220" s="117">
        <v>0</v>
      </c>
      <c r="I220" s="117">
        <v>0</v>
      </c>
      <c r="J220" s="178">
        <v>2026</v>
      </c>
    </row>
    <row r="221" spans="1:10">
      <c r="A221" s="116" t="s">
        <v>407</v>
      </c>
      <c r="B221" s="117">
        <v>136</v>
      </c>
      <c r="C221" s="117">
        <v>37</v>
      </c>
      <c r="D221" s="117">
        <v>27</v>
      </c>
      <c r="E221" s="117">
        <v>0</v>
      </c>
      <c r="F221" s="117">
        <v>0</v>
      </c>
      <c r="G221" s="117">
        <v>0</v>
      </c>
      <c r="H221" s="117">
        <v>0</v>
      </c>
      <c r="I221" s="117">
        <v>0</v>
      </c>
      <c r="J221" s="178">
        <v>2026</v>
      </c>
    </row>
    <row r="222" spans="1:10">
      <c r="A222" s="116" t="s">
        <v>408</v>
      </c>
      <c r="B222" s="117">
        <v>130</v>
      </c>
      <c r="C222" s="117">
        <v>36</v>
      </c>
      <c r="D222" s="117">
        <v>26</v>
      </c>
      <c r="E222" s="117">
        <v>0</v>
      </c>
      <c r="F222" s="117">
        <v>0</v>
      </c>
      <c r="G222" s="117">
        <v>0</v>
      </c>
      <c r="H222" s="117">
        <v>0</v>
      </c>
      <c r="I222" s="117">
        <v>0</v>
      </c>
      <c r="J222" s="178">
        <v>2026</v>
      </c>
    </row>
    <row r="223" spans="1:10">
      <c r="A223" s="116" t="s">
        <v>409</v>
      </c>
      <c r="B223" s="117">
        <v>142</v>
      </c>
      <c r="C223" s="117">
        <v>39</v>
      </c>
      <c r="D223" s="117">
        <v>28</v>
      </c>
      <c r="E223" s="117">
        <v>0</v>
      </c>
      <c r="F223" s="117">
        <v>0</v>
      </c>
      <c r="G223" s="117">
        <v>0</v>
      </c>
      <c r="H223" s="117">
        <v>0</v>
      </c>
      <c r="I223" s="117">
        <v>0</v>
      </c>
      <c r="J223" s="178">
        <v>2026</v>
      </c>
    </row>
    <row r="224" spans="1:10">
      <c r="A224" s="116" t="s">
        <v>410</v>
      </c>
      <c r="B224" s="117">
        <v>133</v>
      </c>
      <c r="C224" s="117">
        <v>37</v>
      </c>
      <c r="D224" s="117">
        <v>26</v>
      </c>
      <c r="E224" s="117">
        <v>0</v>
      </c>
      <c r="F224" s="117">
        <v>0</v>
      </c>
      <c r="G224" s="117">
        <v>0</v>
      </c>
      <c r="H224" s="117">
        <v>0</v>
      </c>
      <c r="I224" s="117">
        <v>0</v>
      </c>
      <c r="J224" s="178">
        <v>2026</v>
      </c>
    </row>
    <row r="225" spans="1:10">
      <c r="A225" s="116" t="s">
        <v>411</v>
      </c>
      <c r="B225" s="117">
        <v>151</v>
      </c>
      <c r="C225" s="117">
        <v>42</v>
      </c>
      <c r="D225" s="117">
        <v>30</v>
      </c>
      <c r="E225" s="117">
        <v>0</v>
      </c>
      <c r="F225" s="117">
        <v>0</v>
      </c>
      <c r="G225" s="117">
        <v>0</v>
      </c>
      <c r="H225" s="117">
        <v>0</v>
      </c>
      <c r="I225" s="117">
        <v>0</v>
      </c>
      <c r="J225" s="178">
        <v>2026</v>
      </c>
    </row>
    <row r="226" spans="1:10">
      <c r="A226" s="116" t="s">
        <v>412</v>
      </c>
      <c r="B226" s="117">
        <v>72</v>
      </c>
      <c r="C226" s="117">
        <v>20</v>
      </c>
      <c r="D226" s="117">
        <v>14</v>
      </c>
      <c r="E226" s="117">
        <v>0</v>
      </c>
      <c r="F226" s="117">
        <v>0</v>
      </c>
      <c r="G226" s="117">
        <v>0</v>
      </c>
      <c r="H226" s="117">
        <v>0</v>
      </c>
      <c r="I226" s="117">
        <v>0</v>
      </c>
      <c r="J226" s="178">
        <v>2026</v>
      </c>
    </row>
    <row r="227" spans="1:10">
      <c r="A227" s="116" t="s">
        <v>413</v>
      </c>
      <c r="B227" s="117">
        <v>0</v>
      </c>
      <c r="C227" s="117">
        <v>0</v>
      </c>
      <c r="D227" s="117">
        <v>0</v>
      </c>
      <c r="E227" s="117">
        <v>0</v>
      </c>
      <c r="F227" s="117">
        <v>0</v>
      </c>
      <c r="G227" s="117">
        <v>0</v>
      </c>
      <c r="H227" s="117">
        <v>0</v>
      </c>
      <c r="I227" s="117">
        <v>0</v>
      </c>
      <c r="J227" s="178">
        <v>2026</v>
      </c>
    </row>
    <row r="228" spans="1:10">
      <c r="A228" s="116" t="s">
        <v>414</v>
      </c>
      <c r="B228" s="117">
        <v>106</v>
      </c>
      <c r="C228" s="117">
        <v>44</v>
      </c>
      <c r="D228" s="117">
        <v>40</v>
      </c>
      <c r="E228" s="117">
        <v>75</v>
      </c>
      <c r="F228" s="117">
        <v>15</v>
      </c>
      <c r="G228" s="117">
        <v>35</v>
      </c>
      <c r="H228" s="117">
        <v>48</v>
      </c>
      <c r="I228" s="117">
        <v>36</v>
      </c>
      <c r="J228" s="178">
        <v>2026</v>
      </c>
    </row>
    <row r="229" spans="1:10">
      <c r="A229" s="116" t="s">
        <v>415</v>
      </c>
      <c r="B229" s="117">
        <v>65</v>
      </c>
      <c r="C229" s="117">
        <v>44</v>
      </c>
      <c r="D229" s="117">
        <v>13</v>
      </c>
      <c r="E229" s="117">
        <v>75</v>
      </c>
      <c r="F229" s="117">
        <v>15</v>
      </c>
      <c r="G229" s="117">
        <v>35</v>
      </c>
      <c r="H229" s="117">
        <v>48</v>
      </c>
      <c r="I229" s="117">
        <v>36</v>
      </c>
      <c r="J229" s="178">
        <v>2026</v>
      </c>
    </row>
    <row r="230" spans="1:10">
      <c r="A230" s="116" t="s">
        <v>416</v>
      </c>
      <c r="B230" s="117">
        <v>133</v>
      </c>
      <c r="C230" s="117">
        <v>47</v>
      </c>
      <c r="D230" s="117">
        <v>42</v>
      </c>
      <c r="E230" s="117">
        <v>75</v>
      </c>
      <c r="F230" s="117">
        <v>15</v>
      </c>
      <c r="G230" s="117">
        <v>35</v>
      </c>
      <c r="H230" s="117">
        <v>48</v>
      </c>
      <c r="I230" s="117">
        <v>36</v>
      </c>
      <c r="J230" s="178">
        <v>2026</v>
      </c>
    </row>
    <row r="231" spans="1:10">
      <c r="A231" s="116" t="s">
        <v>417</v>
      </c>
      <c r="B231" s="117">
        <v>76</v>
      </c>
      <c r="C231" s="117">
        <v>47</v>
      </c>
      <c r="D231" s="117">
        <v>16</v>
      </c>
      <c r="E231" s="117">
        <v>75</v>
      </c>
      <c r="F231" s="117">
        <v>15</v>
      </c>
      <c r="G231" s="117">
        <v>35</v>
      </c>
      <c r="H231" s="117">
        <v>48</v>
      </c>
      <c r="I231" s="117">
        <v>36</v>
      </c>
      <c r="J231" s="178">
        <v>2026</v>
      </c>
    </row>
    <row r="232" spans="1:10">
      <c r="A232" s="116" t="s">
        <v>418</v>
      </c>
      <c r="B232" s="117">
        <v>159</v>
      </c>
      <c r="C232" s="117">
        <v>66</v>
      </c>
      <c r="D232" s="117">
        <v>60</v>
      </c>
      <c r="E232" s="117">
        <v>75</v>
      </c>
      <c r="F232" s="117">
        <v>15</v>
      </c>
      <c r="G232" s="117">
        <v>35</v>
      </c>
      <c r="H232" s="117">
        <v>48</v>
      </c>
      <c r="I232" s="117">
        <v>36</v>
      </c>
      <c r="J232" s="178">
        <v>2026</v>
      </c>
    </row>
    <row r="233" spans="1:10">
      <c r="A233" s="116" t="s">
        <v>419</v>
      </c>
      <c r="B233" s="117">
        <v>87</v>
      </c>
      <c r="C233" s="117">
        <v>66</v>
      </c>
      <c r="D233" s="117">
        <v>21</v>
      </c>
      <c r="E233" s="117">
        <v>75</v>
      </c>
      <c r="F233" s="117">
        <v>15</v>
      </c>
      <c r="G233" s="117">
        <v>35</v>
      </c>
      <c r="H233" s="117">
        <v>48</v>
      </c>
      <c r="I233" s="117">
        <v>36</v>
      </c>
      <c r="J233" s="178">
        <v>2026</v>
      </c>
    </row>
    <row r="234" spans="1:10">
      <c r="A234" s="116" t="s">
        <v>420</v>
      </c>
      <c r="B234" s="117">
        <v>227</v>
      </c>
      <c r="C234" s="117">
        <v>81</v>
      </c>
      <c r="D234" s="117">
        <v>72</v>
      </c>
      <c r="E234" s="117">
        <v>75</v>
      </c>
      <c r="F234" s="117">
        <v>15</v>
      </c>
      <c r="G234" s="117">
        <v>35</v>
      </c>
      <c r="H234" s="117">
        <v>48</v>
      </c>
      <c r="I234" s="117">
        <v>36</v>
      </c>
      <c r="J234" s="178">
        <v>2026</v>
      </c>
    </row>
    <row r="235" spans="1:10">
      <c r="A235" s="116" t="s">
        <v>421</v>
      </c>
      <c r="B235" s="117">
        <v>106</v>
      </c>
      <c r="C235" s="117">
        <v>81</v>
      </c>
      <c r="D235" s="117">
        <v>26</v>
      </c>
      <c r="E235" s="117">
        <v>75</v>
      </c>
      <c r="F235" s="117">
        <v>15</v>
      </c>
      <c r="G235" s="117">
        <v>35</v>
      </c>
      <c r="H235" s="117">
        <v>48</v>
      </c>
      <c r="I235" s="117">
        <v>36</v>
      </c>
      <c r="J235" s="178">
        <v>2026</v>
      </c>
    </row>
    <row r="236" spans="1:10">
      <c r="A236" s="116" t="s">
        <v>422</v>
      </c>
      <c r="B236" s="117">
        <v>212</v>
      </c>
      <c r="C236" s="117">
        <v>87</v>
      </c>
      <c r="D236" s="117">
        <v>80</v>
      </c>
      <c r="E236" s="117">
        <v>75</v>
      </c>
      <c r="F236" s="117">
        <v>15</v>
      </c>
      <c r="G236" s="117">
        <v>35</v>
      </c>
      <c r="H236" s="117">
        <v>48</v>
      </c>
      <c r="I236" s="117">
        <v>36</v>
      </c>
      <c r="J236" s="178">
        <v>2026</v>
      </c>
    </row>
    <row r="237" spans="1:10">
      <c r="A237" s="116" t="s">
        <v>423</v>
      </c>
      <c r="B237" s="117">
        <v>102</v>
      </c>
      <c r="C237" s="117">
        <v>87</v>
      </c>
      <c r="D237" s="117">
        <v>26</v>
      </c>
      <c r="E237" s="117">
        <v>75</v>
      </c>
      <c r="F237" s="117">
        <v>15</v>
      </c>
      <c r="G237" s="117">
        <v>35</v>
      </c>
      <c r="H237" s="117">
        <v>48</v>
      </c>
      <c r="I237" s="117">
        <v>36</v>
      </c>
      <c r="J237" s="178">
        <v>2026</v>
      </c>
    </row>
    <row r="238" spans="1:10">
      <c r="A238" s="116" t="s">
        <v>424</v>
      </c>
      <c r="B238" s="117">
        <v>265</v>
      </c>
      <c r="C238" s="117">
        <v>93</v>
      </c>
      <c r="D238" s="117">
        <v>84</v>
      </c>
      <c r="E238" s="117">
        <v>75</v>
      </c>
      <c r="F238" s="117">
        <v>15</v>
      </c>
      <c r="G238" s="117">
        <v>35</v>
      </c>
      <c r="H238" s="117">
        <v>48</v>
      </c>
      <c r="I238" s="117">
        <v>36</v>
      </c>
      <c r="J238" s="178">
        <v>2026</v>
      </c>
    </row>
    <row r="239" spans="1:10">
      <c r="A239" s="116" t="s">
        <v>425</v>
      </c>
      <c r="B239" s="117">
        <v>116</v>
      </c>
      <c r="C239" s="117">
        <v>93</v>
      </c>
      <c r="D239" s="117">
        <v>29</v>
      </c>
      <c r="E239" s="117">
        <v>75</v>
      </c>
      <c r="F239" s="117">
        <v>15</v>
      </c>
      <c r="G239" s="117">
        <v>35</v>
      </c>
      <c r="H239" s="117">
        <v>48</v>
      </c>
      <c r="I239" s="117">
        <v>36</v>
      </c>
      <c r="J239" s="178">
        <v>2026</v>
      </c>
    </row>
    <row r="240" spans="1:10">
      <c r="A240" s="116" t="s">
        <v>426</v>
      </c>
      <c r="B240" s="117">
        <v>247</v>
      </c>
      <c r="C240" s="117">
        <v>103</v>
      </c>
      <c r="D240" s="117">
        <v>93</v>
      </c>
      <c r="E240" s="117">
        <v>75</v>
      </c>
      <c r="F240" s="117">
        <v>15</v>
      </c>
      <c r="G240" s="117">
        <v>35</v>
      </c>
      <c r="H240" s="117">
        <v>48</v>
      </c>
      <c r="I240" s="117">
        <v>36</v>
      </c>
      <c r="J240" s="178">
        <v>2026</v>
      </c>
    </row>
    <row r="241" spans="1:10">
      <c r="A241" s="116" t="s">
        <v>427</v>
      </c>
      <c r="B241" s="117">
        <v>121</v>
      </c>
      <c r="C241" s="117">
        <v>103</v>
      </c>
      <c r="D241" s="117">
        <v>32</v>
      </c>
      <c r="E241" s="117">
        <v>75</v>
      </c>
      <c r="F241" s="117">
        <v>15</v>
      </c>
      <c r="G241" s="117">
        <v>35</v>
      </c>
      <c r="H241" s="117">
        <v>48</v>
      </c>
      <c r="I241" s="117">
        <v>36</v>
      </c>
      <c r="J241" s="178">
        <v>2026</v>
      </c>
    </row>
    <row r="242" spans="1:10">
      <c r="A242" s="116" t="s">
        <v>428</v>
      </c>
      <c r="B242" s="117">
        <v>322</v>
      </c>
      <c r="C242" s="117">
        <v>114</v>
      </c>
      <c r="D242" s="117">
        <v>102</v>
      </c>
      <c r="E242" s="117">
        <v>75</v>
      </c>
      <c r="F242" s="117">
        <v>15</v>
      </c>
      <c r="G242" s="117">
        <v>35</v>
      </c>
      <c r="H242" s="117">
        <v>48</v>
      </c>
      <c r="I242" s="117">
        <v>36</v>
      </c>
      <c r="J242" s="178">
        <v>2026</v>
      </c>
    </row>
    <row r="243" spans="1:10">
      <c r="A243" s="116" t="s">
        <v>429</v>
      </c>
      <c r="B243" s="117">
        <v>142</v>
      </c>
      <c r="C243" s="117">
        <v>114</v>
      </c>
      <c r="D243" s="117">
        <v>38</v>
      </c>
      <c r="E243" s="117">
        <v>75</v>
      </c>
      <c r="F243" s="117">
        <v>15</v>
      </c>
      <c r="G243" s="117">
        <v>35</v>
      </c>
      <c r="H243" s="117">
        <v>48</v>
      </c>
      <c r="I243" s="117">
        <v>36</v>
      </c>
      <c r="J243" s="178">
        <v>2026</v>
      </c>
    </row>
    <row r="244" spans="1:10">
      <c r="A244" s="116" t="s">
        <v>430</v>
      </c>
      <c r="B244" s="117">
        <v>247</v>
      </c>
      <c r="C244" s="117">
        <v>103</v>
      </c>
      <c r="D244" s="117">
        <v>93</v>
      </c>
      <c r="E244" s="117">
        <v>75</v>
      </c>
      <c r="F244" s="117">
        <v>15</v>
      </c>
      <c r="G244" s="117">
        <v>35</v>
      </c>
      <c r="H244" s="117">
        <v>48</v>
      </c>
      <c r="I244" s="117">
        <v>36</v>
      </c>
      <c r="J244" s="178">
        <v>2026</v>
      </c>
    </row>
    <row r="245" spans="1:10">
      <c r="A245" s="116" t="s">
        <v>431</v>
      </c>
      <c r="B245" s="117">
        <v>121</v>
      </c>
      <c r="C245" s="117">
        <v>103</v>
      </c>
      <c r="D245" s="117">
        <v>32</v>
      </c>
      <c r="E245" s="117">
        <v>75</v>
      </c>
      <c r="F245" s="117">
        <v>15</v>
      </c>
      <c r="G245" s="117">
        <v>35</v>
      </c>
      <c r="H245" s="117">
        <v>48</v>
      </c>
      <c r="I245" s="117">
        <v>36</v>
      </c>
      <c r="J245" s="178">
        <v>2026</v>
      </c>
    </row>
    <row r="246" spans="1:10">
      <c r="A246" s="116" t="s">
        <v>432</v>
      </c>
      <c r="B246" s="117">
        <v>360</v>
      </c>
      <c r="C246" s="117">
        <v>126</v>
      </c>
      <c r="D246" s="117">
        <v>114</v>
      </c>
      <c r="E246" s="117">
        <v>75</v>
      </c>
      <c r="F246" s="117">
        <v>15</v>
      </c>
      <c r="G246" s="117">
        <v>35</v>
      </c>
      <c r="H246" s="117">
        <v>48</v>
      </c>
      <c r="I246" s="117">
        <v>36</v>
      </c>
      <c r="J246" s="178">
        <v>2026</v>
      </c>
    </row>
    <row r="247" spans="1:10">
      <c r="A247" s="116" t="s">
        <v>433</v>
      </c>
      <c r="B247" s="117">
        <v>152</v>
      </c>
      <c r="C247" s="117">
        <v>126</v>
      </c>
      <c r="D247" s="117">
        <v>41</v>
      </c>
      <c r="E247" s="117">
        <v>75</v>
      </c>
      <c r="F247" s="117">
        <v>15</v>
      </c>
      <c r="G247" s="117">
        <v>35</v>
      </c>
      <c r="H247" s="117">
        <v>48</v>
      </c>
      <c r="I247" s="117">
        <v>36</v>
      </c>
      <c r="J247" s="178">
        <v>2026</v>
      </c>
    </row>
    <row r="248" spans="1:10">
      <c r="A248" s="116" t="s">
        <v>434</v>
      </c>
      <c r="B248" s="117">
        <v>71</v>
      </c>
      <c r="C248" s="117">
        <v>29</v>
      </c>
      <c r="D248" s="117">
        <v>27</v>
      </c>
      <c r="E248" s="117">
        <v>75</v>
      </c>
      <c r="F248" s="117">
        <v>15</v>
      </c>
      <c r="G248" s="117">
        <v>35</v>
      </c>
      <c r="H248" s="117">
        <v>48</v>
      </c>
      <c r="I248" s="117">
        <v>36</v>
      </c>
      <c r="J248" s="178">
        <v>2026</v>
      </c>
    </row>
    <row r="249" spans="1:10">
      <c r="A249" s="116" t="s">
        <v>435</v>
      </c>
      <c r="B249" s="117">
        <v>51</v>
      </c>
      <c r="C249" s="117">
        <v>29</v>
      </c>
      <c r="D249" s="117">
        <v>9</v>
      </c>
      <c r="E249" s="117">
        <v>75</v>
      </c>
      <c r="F249" s="117">
        <v>15</v>
      </c>
      <c r="G249" s="117">
        <v>35</v>
      </c>
      <c r="H249" s="117">
        <v>48</v>
      </c>
      <c r="I249" s="117">
        <v>36</v>
      </c>
      <c r="J249" s="178">
        <v>2026</v>
      </c>
    </row>
    <row r="250" spans="1:10">
      <c r="A250" s="116" t="s">
        <v>436</v>
      </c>
      <c r="B250" s="117">
        <v>0</v>
      </c>
      <c r="C250" s="117">
        <v>0</v>
      </c>
      <c r="D250" s="117">
        <v>0</v>
      </c>
      <c r="E250" s="117">
        <v>75</v>
      </c>
      <c r="F250" s="117">
        <v>15</v>
      </c>
      <c r="G250" s="117">
        <v>35</v>
      </c>
      <c r="H250" s="117">
        <v>48</v>
      </c>
      <c r="I250" s="117">
        <v>36</v>
      </c>
      <c r="J250" s="178">
        <v>2026</v>
      </c>
    </row>
    <row r="251" spans="1:10">
      <c r="A251" s="116" t="s">
        <v>437</v>
      </c>
      <c r="B251" s="117">
        <v>0</v>
      </c>
      <c r="C251" s="117">
        <v>0</v>
      </c>
      <c r="D251" s="117">
        <v>0</v>
      </c>
      <c r="E251" s="117">
        <v>75</v>
      </c>
      <c r="F251" s="117">
        <v>15</v>
      </c>
      <c r="G251" s="117">
        <v>35</v>
      </c>
      <c r="H251" s="117">
        <v>48</v>
      </c>
      <c r="I251" s="117">
        <v>36</v>
      </c>
      <c r="J251" s="178">
        <v>2026</v>
      </c>
    </row>
    <row r="252" spans="1:10">
      <c r="A252" s="116" t="s">
        <v>438</v>
      </c>
      <c r="B252" s="117">
        <v>109</v>
      </c>
      <c r="C252" s="117">
        <v>13</v>
      </c>
      <c r="D252" s="117">
        <v>28</v>
      </c>
      <c r="E252" s="117">
        <v>33</v>
      </c>
      <c r="F252" s="117">
        <v>17</v>
      </c>
      <c r="G252" s="117">
        <v>0</v>
      </c>
      <c r="H252" s="117">
        <v>0</v>
      </c>
      <c r="I252" s="117">
        <v>0</v>
      </c>
      <c r="J252" s="178">
        <v>2026</v>
      </c>
    </row>
    <row r="253" spans="1:10">
      <c r="A253" s="116" t="s">
        <v>551</v>
      </c>
      <c r="B253" s="117">
        <v>147</v>
      </c>
      <c r="C253" s="117">
        <v>13</v>
      </c>
      <c r="D253" s="117">
        <v>37</v>
      </c>
      <c r="E253" s="117">
        <v>33</v>
      </c>
      <c r="F253" s="117">
        <v>17</v>
      </c>
      <c r="G253" s="117">
        <v>0</v>
      </c>
      <c r="H253" s="117">
        <v>0</v>
      </c>
      <c r="I253" s="117">
        <v>0</v>
      </c>
      <c r="J253" s="178">
        <v>2026</v>
      </c>
    </row>
    <row r="254" spans="1:10">
      <c r="A254" s="116" t="s">
        <v>439</v>
      </c>
      <c r="B254" s="117">
        <v>130</v>
      </c>
      <c r="C254" s="117">
        <v>16</v>
      </c>
      <c r="D254" s="117">
        <v>33</v>
      </c>
      <c r="E254" s="117">
        <v>33</v>
      </c>
      <c r="F254" s="117">
        <v>17</v>
      </c>
      <c r="G254" s="117">
        <v>0</v>
      </c>
      <c r="H254" s="117">
        <v>0</v>
      </c>
      <c r="I254" s="117">
        <v>0</v>
      </c>
      <c r="J254" s="178">
        <v>2026</v>
      </c>
    </row>
    <row r="255" spans="1:10">
      <c r="A255" s="116" t="s">
        <v>552</v>
      </c>
      <c r="B255" s="117">
        <v>176</v>
      </c>
      <c r="C255" s="117">
        <v>16</v>
      </c>
      <c r="D255" s="117">
        <v>45</v>
      </c>
      <c r="E255" s="117">
        <v>33</v>
      </c>
      <c r="F255" s="117">
        <v>17</v>
      </c>
      <c r="G255" s="117">
        <v>0</v>
      </c>
      <c r="H255" s="117">
        <v>0</v>
      </c>
      <c r="I255" s="117">
        <v>0</v>
      </c>
      <c r="J255" s="178">
        <v>2026</v>
      </c>
    </row>
    <row r="256" spans="1:10">
      <c r="A256" s="116" t="s">
        <v>440</v>
      </c>
      <c r="B256" s="117">
        <v>139</v>
      </c>
      <c r="C256" s="117">
        <v>17</v>
      </c>
      <c r="D256" s="117">
        <v>35</v>
      </c>
      <c r="E256" s="117">
        <v>33</v>
      </c>
      <c r="F256" s="117">
        <v>17</v>
      </c>
      <c r="G256" s="117">
        <v>0</v>
      </c>
      <c r="H256" s="117">
        <v>0</v>
      </c>
      <c r="I256" s="117">
        <v>0</v>
      </c>
      <c r="J256" s="178">
        <v>2026</v>
      </c>
    </row>
    <row r="257" spans="1:10">
      <c r="A257" s="116" t="s">
        <v>553</v>
      </c>
      <c r="B257" s="117">
        <v>188</v>
      </c>
      <c r="C257" s="117">
        <v>17</v>
      </c>
      <c r="D257" s="117">
        <v>48</v>
      </c>
      <c r="E257" s="117">
        <v>33</v>
      </c>
      <c r="F257" s="117">
        <v>17</v>
      </c>
      <c r="G257" s="117">
        <v>0</v>
      </c>
      <c r="H257" s="117">
        <v>0</v>
      </c>
      <c r="I257" s="117">
        <v>0</v>
      </c>
      <c r="J257" s="178">
        <v>2026</v>
      </c>
    </row>
    <row r="258" spans="1:10">
      <c r="A258" s="116" t="s">
        <v>441</v>
      </c>
      <c r="B258" s="117">
        <v>145</v>
      </c>
      <c r="C258" s="117">
        <v>18</v>
      </c>
      <c r="D258" s="117">
        <v>37</v>
      </c>
      <c r="E258" s="117">
        <v>33</v>
      </c>
      <c r="F258" s="117">
        <v>17</v>
      </c>
      <c r="G258" s="117">
        <v>0</v>
      </c>
      <c r="H258" s="117">
        <v>0</v>
      </c>
      <c r="I258" s="117">
        <v>0</v>
      </c>
      <c r="J258" s="178">
        <v>2026</v>
      </c>
    </row>
    <row r="259" spans="1:10">
      <c r="A259" s="116" t="s">
        <v>554</v>
      </c>
      <c r="B259" s="117">
        <v>196</v>
      </c>
      <c r="C259" s="117">
        <v>18</v>
      </c>
      <c r="D259" s="117">
        <v>50</v>
      </c>
      <c r="E259" s="117">
        <v>33</v>
      </c>
      <c r="F259" s="117">
        <v>17</v>
      </c>
      <c r="G259" s="117">
        <v>0</v>
      </c>
      <c r="H259" s="117">
        <v>0</v>
      </c>
      <c r="I259" s="117">
        <v>0</v>
      </c>
      <c r="J259" s="178">
        <v>2026</v>
      </c>
    </row>
    <row r="260" spans="1:10">
      <c r="A260" s="116" t="s">
        <v>442</v>
      </c>
      <c r="B260" s="117">
        <v>163</v>
      </c>
      <c r="C260" s="117">
        <v>20</v>
      </c>
      <c r="D260" s="117">
        <v>41</v>
      </c>
      <c r="E260" s="117">
        <v>33</v>
      </c>
      <c r="F260" s="117">
        <v>17</v>
      </c>
      <c r="G260" s="117">
        <v>0</v>
      </c>
      <c r="H260" s="117">
        <v>0</v>
      </c>
      <c r="I260" s="117">
        <v>0</v>
      </c>
      <c r="J260" s="178">
        <v>2026</v>
      </c>
    </row>
    <row r="261" spans="1:10">
      <c r="A261" s="116" t="s">
        <v>555</v>
      </c>
      <c r="B261" s="117">
        <v>220</v>
      </c>
      <c r="C261" s="117">
        <v>20</v>
      </c>
      <c r="D261" s="117">
        <v>56</v>
      </c>
      <c r="E261" s="117">
        <v>33</v>
      </c>
      <c r="F261" s="117">
        <v>17</v>
      </c>
      <c r="G261" s="117">
        <v>0</v>
      </c>
      <c r="H261" s="117">
        <v>0</v>
      </c>
      <c r="I261" s="117">
        <v>0</v>
      </c>
      <c r="J261" s="178">
        <v>2026</v>
      </c>
    </row>
    <row r="262" spans="1:10">
      <c r="A262" s="116" t="s">
        <v>443</v>
      </c>
      <c r="B262" s="117">
        <v>188</v>
      </c>
      <c r="C262" s="117">
        <v>23</v>
      </c>
      <c r="D262" s="117">
        <v>48</v>
      </c>
      <c r="E262" s="117">
        <v>33</v>
      </c>
      <c r="F262" s="117">
        <v>17</v>
      </c>
      <c r="G262" s="117">
        <v>0</v>
      </c>
      <c r="H262" s="117">
        <v>0</v>
      </c>
      <c r="I262" s="117">
        <v>0</v>
      </c>
      <c r="J262" s="178">
        <v>2026</v>
      </c>
    </row>
    <row r="263" spans="1:10">
      <c r="A263" s="116" t="s">
        <v>556</v>
      </c>
      <c r="B263" s="117">
        <v>254</v>
      </c>
      <c r="C263" s="117">
        <v>23</v>
      </c>
      <c r="D263" s="117">
        <v>64</v>
      </c>
      <c r="E263" s="117">
        <v>33</v>
      </c>
      <c r="F263" s="117">
        <v>17</v>
      </c>
      <c r="G263" s="117">
        <v>0</v>
      </c>
      <c r="H263" s="117">
        <v>0</v>
      </c>
      <c r="I263" s="117">
        <v>0</v>
      </c>
      <c r="J263" s="178">
        <v>2026</v>
      </c>
    </row>
    <row r="264" spans="1:10">
      <c r="A264" s="116" t="s">
        <v>444</v>
      </c>
      <c r="B264" s="117">
        <v>156</v>
      </c>
      <c r="C264" s="117">
        <v>19</v>
      </c>
      <c r="D264" s="117">
        <v>39</v>
      </c>
      <c r="E264" s="117">
        <v>33</v>
      </c>
      <c r="F264" s="117">
        <v>17</v>
      </c>
      <c r="G264" s="117">
        <v>0</v>
      </c>
      <c r="H264" s="117">
        <v>0</v>
      </c>
      <c r="I264" s="117">
        <v>0</v>
      </c>
      <c r="J264" s="178">
        <v>2026</v>
      </c>
    </row>
    <row r="265" spans="1:10">
      <c r="A265" s="116" t="s">
        <v>557</v>
      </c>
      <c r="B265" s="117">
        <v>211</v>
      </c>
      <c r="C265" s="117">
        <v>19</v>
      </c>
      <c r="D265" s="117">
        <v>53</v>
      </c>
      <c r="E265" s="117">
        <v>33</v>
      </c>
      <c r="F265" s="117">
        <v>17</v>
      </c>
      <c r="G265" s="117">
        <v>0</v>
      </c>
      <c r="H265" s="117">
        <v>0</v>
      </c>
      <c r="I265" s="117">
        <v>0</v>
      </c>
      <c r="J265" s="178">
        <v>2026</v>
      </c>
    </row>
    <row r="266" spans="1:10">
      <c r="A266" s="116" t="s">
        <v>445</v>
      </c>
      <c r="B266" s="117">
        <v>170</v>
      </c>
      <c r="C266" s="117">
        <v>21</v>
      </c>
      <c r="D266" s="117">
        <v>43</v>
      </c>
      <c r="E266" s="117">
        <v>33</v>
      </c>
      <c r="F266" s="117">
        <v>17</v>
      </c>
      <c r="G266" s="117">
        <v>0</v>
      </c>
      <c r="H266" s="117">
        <v>0</v>
      </c>
      <c r="I266" s="117">
        <v>0</v>
      </c>
      <c r="J266" s="178">
        <v>2026</v>
      </c>
    </row>
    <row r="267" spans="1:10">
      <c r="A267" s="116" t="s">
        <v>558</v>
      </c>
      <c r="B267" s="117">
        <v>230</v>
      </c>
      <c r="C267" s="117">
        <v>21</v>
      </c>
      <c r="D267" s="117">
        <v>58</v>
      </c>
      <c r="E267" s="117">
        <v>33</v>
      </c>
      <c r="F267" s="117">
        <v>17</v>
      </c>
      <c r="G267" s="117">
        <v>0</v>
      </c>
      <c r="H267" s="117">
        <v>0</v>
      </c>
      <c r="I267" s="117">
        <v>0</v>
      </c>
      <c r="J267" s="178">
        <v>2026</v>
      </c>
    </row>
    <row r="268" spans="1:10">
      <c r="A268" s="116" t="s">
        <v>446</v>
      </c>
      <c r="B268" s="117">
        <v>202</v>
      </c>
      <c r="C268" s="117">
        <v>25</v>
      </c>
      <c r="D268" s="117">
        <v>51</v>
      </c>
      <c r="E268" s="117">
        <v>33</v>
      </c>
      <c r="F268" s="117">
        <v>17</v>
      </c>
      <c r="G268" s="117">
        <v>0</v>
      </c>
      <c r="H268" s="117">
        <v>0</v>
      </c>
      <c r="I268" s="117">
        <v>0</v>
      </c>
      <c r="J268" s="178">
        <v>2026</v>
      </c>
    </row>
    <row r="269" spans="1:10">
      <c r="A269" s="116" t="s">
        <v>559</v>
      </c>
      <c r="B269" s="117">
        <v>274</v>
      </c>
      <c r="C269" s="117">
        <v>25</v>
      </c>
      <c r="D269" s="117">
        <v>69</v>
      </c>
      <c r="E269" s="117">
        <v>33</v>
      </c>
      <c r="F269" s="117">
        <v>17</v>
      </c>
      <c r="G269" s="117">
        <v>0</v>
      </c>
      <c r="H269" s="117">
        <v>0</v>
      </c>
      <c r="I269" s="117">
        <v>0</v>
      </c>
      <c r="J269" s="178">
        <v>2026</v>
      </c>
    </row>
    <row r="270" spans="1:10">
      <c r="A270" s="116" t="s">
        <v>447</v>
      </c>
      <c r="B270" s="117">
        <v>159</v>
      </c>
      <c r="C270" s="117">
        <v>20</v>
      </c>
      <c r="D270" s="117">
        <v>40</v>
      </c>
      <c r="E270" s="117">
        <v>33</v>
      </c>
      <c r="F270" s="117">
        <v>17</v>
      </c>
      <c r="G270" s="117">
        <v>0</v>
      </c>
      <c r="H270" s="117">
        <v>0</v>
      </c>
      <c r="I270" s="117">
        <v>0</v>
      </c>
      <c r="J270" s="178">
        <v>2026</v>
      </c>
    </row>
    <row r="271" spans="1:10">
      <c r="A271" s="116" t="s">
        <v>560</v>
      </c>
      <c r="B271" s="117">
        <v>215</v>
      </c>
      <c r="C271" s="117">
        <v>20</v>
      </c>
      <c r="D271" s="117">
        <v>55</v>
      </c>
      <c r="E271" s="117">
        <v>33</v>
      </c>
      <c r="F271" s="117">
        <v>17</v>
      </c>
      <c r="G271" s="117">
        <v>0</v>
      </c>
      <c r="H271" s="117">
        <v>0</v>
      </c>
      <c r="I271" s="117">
        <v>0</v>
      </c>
      <c r="J271" s="178">
        <v>2026</v>
      </c>
    </row>
    <row r="272" spans="1:10">
      <c r="A272" s="116" t="s">
        <v>448</v>
      </c>
      <c r="B272" s="117">
        <v>181</v>
      </c>
      <c r="C272" s="117">
        <v>22</v>
      </c>
      <c r="D272" s="117">
        <v>46</v>
      </c>
      <c r="E272" s="117">
        <v>33</v>
      </c>
      <c r="F272" s="117">
        <v>17</v>
      </c>
      <c r="G272" s="117">
        <v>0</v>
      </c>
      <c r="H272" s="117">
        <v>0</v>
      </c>
      <c r="I272" s="117">
        <v>0</v>
      </c>
      <c r="J272" s="178">
        <v>2026</v>
      </c>
    </row>
    <row r="273" spans="1:10">
      <c r="A273" s="116" t="s">
        <v>561</v>
      </c>
      <c r="B273" s="117">
        <v>245</v>
      </c>
      <c r="C273" s="117">
        <v>22</v>
      </c>
      <c r="D273" s="117">
        <v>62</v>
      </c>
      <c r="E273" s="117">
        <v>33</v>
      </c>
      <c r="F273" s="117">
        <v>17</v>
      </c>
      <c r="G273" s="117">
        <v>0</v>
      </c>
      <c r="H273" s="117">
        <v>0</v>
      </c>
      <c r="I273" s="117">
        <v>0</v>
      </c>
      <c r="J273" s="178">
        <v>2026</v>
      </c>
    </row>
    <row r="274" spans="1:10">
      <c r="A274" s="116" t="s">
        <v>449</v>
      </c>
      <c r="B274" s="117">
        <v>207</v>
      </c>
      <c r="C274" s="117">
        <v>26</v>
      </c>
      <c r="D274" s="117">
        <v>53</v>
      </c>
      <c r="E274" s="117">
        <v>33</v>
      </c>
      <c r="F274" s="117">
        <v>17</v>
      </c>
      <c r="G274" s="117">
        <v>0</v>
      </c>
      <c r="H274" s="117">
        <v>0</v>
      </c>
      <c r="I274" s="117">
        <v>0</v>
      </c>
      <c r="J274" s="178">
        <v>2026</v>
      </c>
    </row>
    <row r="275" spans="1:10">
      <c r="A275" s="116" t="s">
        <v>562</v>
      </c>
      <c r="B275" s="117">
        <v>281</v>
      </c>
      <c r="C275" s="117">
        <v>26</v>
      </c>
      <c r="D275" s="117">
        <v>71</v>
      </c>
      <c r="E275" s="117">
        <v>33</v>
      </c>
      <c r="F275" s="117">
        <v>17</v>
      </c>
      <c r="G275" s="117">
        <v>0</v>
      </c>
      <c r="H275" s="117">
        <v>0</v>
      </c>
      <c r="I275" s="117">
        <v>0</v>
      </c>
      <c r="J275" s="178">
        <v>2026</v>
      </c>
    </row>
    <row r="276" spans="1:10">
      <c r="A276" s="116" t="s">
        <v>450</v>
      </c>
      <c r="B276" s="117">
        <v>159</v>
      </c>
      <c r="C276" s="117">
        <v>20</v>
      </c>
      <c r="D276" s="117">
        <v>40</v>
      </c>
      <c r="E276" s="117">
        <v>33</v>
      </c>
      <c r="F276" s="117">
        <v>17</v>
      </c>
      <c r="G276" s="117">
        <v>0</v>
      </c>
      <c r="H276" s="117">
        <v>0</v>
      </c>
      <c r="I276" s="117">
        <v>0</v>
      </c>
      <c r="J276" s="178">
        <v>2026</v>
      </c>
    </row>
    <row r="277" spans="1:10">
      <c r="A277" s="116" t="s">
        <v>563</v>
      </c>
      <c r="B277" s="117">
        <v>215</v>
      </c>
      <c r="C277" s="117">
        <v>20</v>
      </c>
      <c r="D277" s="117">
        <v>55</v>
      </c>
      <c r="E277" s="117">
        <v>33</v>
      </c>
      <c r="F277" s="117">
        <v>17</v>
      </c>
      <c r="G277" s="117">
        <v>0</v>
      </c>
      <c r="H277" s="117">
        <v>0</v>
      </c>
      <c r="I277" s="117">
        <v>0</v>
      </c>
      <c r="J277" s="178">
        <v>2026</v>
      </c>
    </row>
    <row r="278" spans="1:10">
      <c r="A278" s="116" t="s">
        <v>451</v>
      </c>
      <c r="B278" s="117">
        <v>217</v>
      </c>
      <c r="C278" s="117">
        <v>27</v>
      </c>
      <c r="D278" s="117">
        <v>55</v>
      </c>
      <c r="E278" s="117">
        <v>33</v>
      </c>
      <c r="F278" s="117">
        <v>17</v>
      </c>
      <c r="G278" s="117">
        <v>0</v>
      </c>
      <c r="H278" s="117">
        <v>0</v>
      </c>
      <c r="I278" s="117">
        <v>0</v>
      </c>
      <c r="J278" s="178">
        <v>2026</v>
      </c>
    </row>
    <row r="279" spans="1:10">
      <c r="A279" s="116" t="s">
        <v>564</v>
      </c>
      <c r="B279" s="117">
        <v>294</v>
      </c>
      <c r="C279" s="117">
        <v>27</v>
      </c>
      <c r="D279" s="117">
        <v>74</v>
      </c>
      <c r="E279" s="117">
        <v>33</v>
      </c>
      <c r="F279" s="117">
        <v>17</v>
      </c>
      <c r="G279" s="117">
        <v>0</v>
      </c>
      <c r="H279" s="117">
        <v>0</v>
      </c>
      <c r="I279" s="117">
        <v>0</v>
      </c>
      <c r="J279" s="178">
        <v>2026</v>
      </c>
    </row>
    <row r="280" spans="1:10">
      <c r="A280" s="116" t="s">
        <v>452</v>
      </c>
      <c r="B280" s="117">
        <v>237</v>
      </c>
      <c r="C280" s="117">
        <v>29</v>
      </c>
      <c r="D280" s="117">
        <v>60</v>
      </c>
      <c r="E280" s="117">
        <v>33</v>
      </c>
      <c r="F280" s="117">
        <v>17</v>
      </c>
      <c r="G280" s="117">
        <v>0</v>
      </c>
      <c r="H280" s="117">
        <v>0</v>
      </c>
      <c r="I280" s="117">
        <v>0</v>
      </c>
      <c r="J280" s="178">
        <v>2026</v>
      </c>
    </row>
    <row r="281" spans="1:10">
      <c r="A281" s="116" t="s">
        <v>565</v>
      </c>
      <c r="B281" s="117">
        <v>321</v>
      </c>
      <c r="C281" s="117">
        <v>29</v>
      </c>
      <c r="D281" s="117">
        <v>81</v>
      </c>
      <c r="E281" s="117">
        <v>33</v>
      </c>
      <c r="F281" s="117">
        <v>17</v>
      </c>
      <c r="G281" s="117">
        <v>0</v>
      </c>
      <c r="H281" s="117">
        <v>0</v>
      </c>
      <c r="I281" s="117">
        <v>0</v>
      </c>
      <c r="J281" s="178">
        <v>2026</v>
      </c>
    </row>
    <row r="282" spans="1:10">
      <c r="A282" s="116" t="s">
        <v>453</v>
      </c>
      <c r="B282" s="117">
        <v>84</v>
      </c>
      <c r="C282" s="117">
        <v>10</v>
      </c>
      <c r="D282" s="117">
        <v>21</v>
      </c>
      <c r="E282" s="117">
        <v>33</v>
      </c>
      <c r="F282" s="117">
        <v>17</v>
      </c>
      <c r="G282" s="117">
        <v>0</v>
      </c>
      <c r="H282" s="117">
        <v>0</v>
      </c>
      <c r="I282" s="117">
        <v>0</v>
      </c>
      <c r="J282" s="178">
        <v>2026</v>
      </c>
    </row>
    <row r="283" spans="1:10">
      <c r="A283" s="116" t="s">
        <v>566</v>
      </c>
      <c r="B283" s="117">
        <v>113</v>
      </c>
      <c r="C283" s="117">
        <v>10</v>
      </c>
      <c r="D283" s="117">
        <v>29</v>
      </c>
      <c r="E283" s="117">
        <v>33</v>
      </c>
      <c r="F283" s="117">
        <v>17</v>
      </c>
      <c r="G283" s="117">
        <v>0</v>
      </c>
      <c r="H283" s="117">
        <v>0</v>
      </c>
      <c r="I283" s="117">
        <v>0</v>
      </c>
      <c r="J283" s="178">
        <v>2026</v>
      </c>
    </row>
    <row r="284" spans="1:10">
      <c r="A284" s="116" t="s">
        <v>454</v>
      </c>
      <c r="B284" s="117">
        <v>0</v>
      </c>
      <c r="C284" s="117">
        <v>0</v>
      </c>
      <c r="D284" s="117">
        <v>0</v>
      </c>
      <c r="E284" s="117">
        <v>33</v>
      </c>
      <c r="F284" s="117">
        <v>17</v>
      </c>
      <c r="G284" s="117">
        <v>0</v>
      </c>
      <c r="H284" s="117">
        <v>0</v>
      </c>
      <c r="I284" s="117">
        <v>0</v>
      </c>
      <c r="J284" s="178">
        <v>2026</v>
      </c>
    </row>
    <row r="285" spans="1:10">
      <c r="A285" s="116" t="s">
        <v>567</v>
      </c>
      <c r="B285" s="117">
        <v>0</v>
      </c>
      <c r="C285" s="117">
        <v>0</v>
      </c>
      <c r="D285" s="117">
        <v>0</v>
      </c>
      <c r="E285" s="117">
        <v>33</v>
      </c>
      <c r="F285" s="117">
        <v>17</v>
      </c>
      <c r="G285" s="117">
        <v>0</v>
      </c>
      <c r="H285" s="117">
        <v>0</v>
      </c>
      <c r="I285" s="117">
        <v>0</v>
      </c>
      <c r="J285" s="178">
        <v>2026</v>
      </c>
    </row>
    <row r="286" spans="1:10">
      <c r="A286" s="116" t="s">
        <v>455</v>
      </c>
      <c r="B286" s="117">
        <v>0</v>
      </c>
      <c r="C286" s="117">
        <v>0</v>
      </c>
      <c r="D286" s="117">
        <v>0</v>
      </c>
      <c r="E286" s="117">
        <v>33</v>
      </c>
      <c r="F286" s="117">
        <v>17</v>
      </c>
      <c r="G286" s="117">
        <v>0</v>
      </c>
      <c r="H286" s="117">
        <v>0</v>
      </c>
      <c r="I286" s="117">
        <v>0</v>
      </c>
      <c r="J286" s="178">
        <v>2026</v>
      </c>
    </row>
    <row r="287" spans="1:10">
      <c r="A287" s="116" t="s">
        <v>568</v>
      </c>
      <c r="B287" s="117">
        <v>0</v>
      </c>
      <c r="C287" s="117">
        <v>0</v>
      </c>
      <c r="D287" s="117">
        <v>0</v>
      </c>
      <c r="E287" s="117">
        <v>33</v>
      </c>
      <c r="F287" s="117">
        <v>17</v>
      </c>
      <c r="G287" s="117">
        <v>0</v>
      </c>
      <c r="H287" s="117">
        <v>0</v>
      </c>
      <c r="I287" s="117">
        <v>0</v>
      </c>
      <c r="J287" s="178">
        <v>2026</v>
      </c>
    </row>
    <row r="288" spans="1:10">
      <c r="A288" s="116" t="s">
        <v>456</v>
      </c>
      <c r="B288" s="117">
        <v>40</v>
      </c>
      <c r="C288" s="117">
        <v>20</v>
      </c>
      <c r="D288" s="117">
        <v>15</v>
      </c>
      <c r="E288" s="117">
        <v>0</v>
      </c>
      <c r="F288" s="117">
        <v>0</v>
      </c>
      <c r="G288" s="117">
        <v>0</v>
      </c>
      <c r="H288" s="117">
        <v>0</v>
      </c>
      <c r="I288" s="117">
        <v>0</v>
      </c>
      <c r="J288" s="178">
        <v>2026</v>
      </c>
    </row>
    <row r="289" spans="1:10">
      <c r="A289" s="116" t="s">
        <v>457</v>
      </c>
      <c r="B289" s="117">
        <v>35</v>
      </c>
      <c r="C289" s="117">
        <v>20</v>
      </c>
      <c r="D289" s="117">
        <v>13</v>
      </c>
      <c r="E289" s="117">
        <v>0</v>
      </c>
      <c r="F289" s="117">
        <v>0</v>
      </c>
      <c r="G289" s="117">
        <v>0</v>
      </c>
      <c r="H289" s="117">
        <v>0</v>
      </c>
      <c r="I289" s="117">
        <v>0</v>
      </c>
      <c r="J289" s="178">
        <v>2026</v>
      </c>
    </row>
    <row r="290" spans="1:10">
      <c r="A290" s="116" t="s">
        <v>458</v>
      </c>
      <c r="B290" s="117">
        <v>51</v>
      </c>
      <c r="C290" s="117">
        <v>20</v>
      </c>
      <c r="D290" s="117">
        <v>19</v>
      </c>
      <c r="E290" s="117">
        <v>0</v>
      </c>
      <c r="F290" s="117">
        <v>0</v>
      </c>
      <c r="G290" s="117">
        <v>0</v>
      </c>
      <c r="H290" s="117">
        <v>0</v>
      </c>
      <c r="I290" s="117">
        <v>0</v>
      </c>
      <c r="J290" s="178">
        <v>2026</v>
      </c>
    </row>
    <row r="291" spans="1:10">
      <c r="A291" s="116" t="s">
        <v>459</v>
      </c>
      <c r="B291" s="117">
        <v>66</v>
      </c>
      <c r="C291" s="117">
        <v>32</v>
      </c>
      <c r="D291" s="117">
        <v>24</v>
      </c>
      <c r="E291" s="117">
        <v>0</v>
      </c>
      <c r="F291" s="117">
        <v>0</v>
      </c>
      <c r="G291" s="117">
        <v>0</v>
      </c>
      <c r="H291" s="117">
        <v>0</v>
      </c>
      <c r="I291" s="117">
        <v>0</v>
      </c>
      <c r="J291" s="178">
        <v>2026</v>
      </c>
    </row>
    <row r="292" spans="1:10">
      <c r="A292" s="116" t="s">
        <v>460</v>
      </c>
      <c r="B292" s="117">
        <v>58</v>
      </c>
      <c r="C292" s="117">
        <v>32</v>
      </c>
      <c r="D292" s="117">
        <v>21</v>
      </c>
      <c r="E292" s="117">
        <v>0</v>
      </c>
      <c r="F292" s="117">
        <v>0</v>
      </c>
      <c r="G292" s="117">
        <v>0</v>
      </c>
      <c r="H292" s="117">
        <v>0</v>
      </c>
      <c r="I292" s="117">
        <v>0</v>
      </c>
      <c r="J292" s="178">
        <v>2026</v>
      </c>
    </row>
    <row r="293" spans="1:10">
      <c r="A293" s="116" t="s">
        <v>461</v>
      </c>
      <c r="B293" s="117">
        <v>84</v>
      </c>
      <c r="C293" s="117">
        <v>32</v>
      </c>
      <c r="D293" s="117">
        <v>31</v>
      </c>
      <c r="E293" s="117">
        <v>0</v>
      </c>
      <c r="F293" s="117">
        <v>0</v>
      </c>
      <c r="G293" s="117">
        <v>0</v>
      </c>
      <c r="H293" s="117">
        <v>0</v>
      </c>
      <c r="I293" s="117">
        <v>0</v>
      </c>
      <c r="J293" s="178">
        <v>2026</v>
      </c>
    </row>
    <row r="294" spans="1:10">
      <c r="A294" s="116" t="s">
        <v>462</v>
      </c>
      <c r="B294" s="117">
        <v>51</v>
      </c>
      <c r="C294" s="117">
        <v>25</v>
      </c>
      <c r="D294" s="117">
        <v>19</v>
      </c>
      <c r="E294" s="117">
        <v>0</v>
      </c>
      <c r="F294" s="117">
        <v>0</v>
      </c>
      <c r="G294" s="117">
        <v>0</v>
      </c>
      <c r="H294" s="117">
        <v>0</v>
      </c>
      <c r="I294" s="117">
        <v>0</v>
      </c>
      <c r="J294" s="178">
        <v>2026</v>
      </c>
    </row>
    <row r="295" spans="1:10">
      <c r="A295" s="116" t="s">
        <v>463</v>
      </c>
      <c r="B295" s="117">
        <v>45</v>
      </c>
      <c r="C295" s="117">
        <v>25</v>
      </c>
      <c r="D295" s="117">
        <v>17</v>
      </c>
      <c r="E295" s="117">
        <v>0</v>
      </c>
      <c r="F295" s="117">
        <v>0</v>
      </c>
      <c r="G295" s="117">
        <v>0</v>
      </c>
      <c r="H295" s="117">
        <v>0</v>
      </c>
      <c r="I295" s="117">
        <v>0</v>
      </c>
      <c r="J295" s="178">
        <v>2026</v>
      </c>
    </row>
    <row r="296" spans="1:10">
      <c r="A296" s="116" t="s">
        <v>464</v>
      </c>
      <c r="B296" s="117">
        <v>65</v>
      </c>
      <c r="C296" s="117">
        <v>25</v>
      </c>
      <c r="D296" s="117">
        <v>24</v>
      </c>
      <c r="E296" s="117">
        <v>0</v>
      </c>
      <c r="F296" s="117">
        <v>0</v>
      </c>
      <c r="G296" s="117">
        <v>0</v>
      </c>
      <c r="H296" s="117">
        <v>0</v>
      </c>
      <c r="I296" s="117">
        <v>0</v>
      </c>
      <c r="J296" s="178">
        <v>2026</v>
      </c>
    </row>
    <row r="297" spans="1:10">
      <c r="A297" s="116" t="s">
        <v>465</v>
      </c>
      <c r="B297" s="117">
        <v>75</v>
      </c>
      <c r="C297" s="117">
        <v>36</v>
      </c>
      <c r="D297" s="117">
        <v>28</v>
      </c>
      <c r="E297" s="117">
        <v>0</v>
      </c>
      <c r="F297" s="117">
        <v>0</v>
      </c>
      <c r="G297" s="117">
        <v>0</v>
      </c>
      <c r="H297" s="117">
        <v>0</v>
      </c>
      <c r="I297" s="117">
        <v>0</v>
      </c>
      <c r="J297" s="178">
        <v>2026</v>
      </c>
    </row>
    <row r="298" spans="1:10">
      <c r="A298" s="116" t="s">
        <v>466</v>
      </c>
      <c r="B298" s="117">
        <v>66</v>
      </c>
      <c r="C298" s="117">
        <v>36</v>
      </c>
      <c r="D298" s="117">
        <v>25</v>
      </c>
      <c r="E298" s="117">
        <v>0</v>
      </c>
      <c r="F298" s="117">
        <v>0</v>
      </c>
      <c r="G298" s="117">
        <v>0</v>
      </c>
      <c r="H298" s="117">
        <v>0</v>
      </c>
      <c r="I298" s="117">
        <v>0</v>
      </c>
      <c r="J298" s="178">
        <v>2026</v>
      </c>
    </row>
    <row r="299" spans="1:10">
      <c r="A299" s="116" t="s">
        <v>467</v>
      </c>
      <c r="B299" s="117">
        <v>96</v>
      </c>
      <c r="C299" s="117">
        <v>36</v>
      </c>
      <c r="D299" s="117">
        <v>36</v>
      </c>
      <c r="E299" s="117">
        <v>0</v>
      </c>
      <c r="F299" s="117">
        <v>0</v>
      </c>
      <c r="G299" s="117">
        <v>0</v>
      </c>
      <c r="H299" s="117">
        <v>0</v>
      </c>
      <c r="I299" s="117">
        <v>0</v>
      </c>
      <c r="J299" s="178">
        <v>2026</v>
      </c>
    </row>
    <row r="300" spans="1:10">
      <c r="A300" s="116" t="s">
        <v>468</v>
      </c>
      <c r="B300" s="117">
        <v>61</v>
      </c>
      <c r="C300" s="117">
        <v>30</v>
      </c>
      <c r="D300" s="117">
        <v>23</v>
      </c>
      <c r="E300" s="117">
        <v>0</v>
      </c>
      <c r="F300" s="117">
        <v>0</v>
      </c>
      <c r="G300" s="117">
        <v>0</v>
      </c>
      <c r="H300" s="117">
        <v>0</v>
      </c>
      <c r="I300" s="117">
        <v>0</v>
      </c>
      <c r="J300" s="178">
        <v>2026</v>
      </c>
    </row>
    <row r="301" spans="1:10">
      <c r="A301" s="116" t="s">
        <v>469</v>
      </c>
      <c r="B301" s="117">
        <v>53</v>
      </c>
      <c r="C301" s="117">
        <v>30</v>
      </c>
      <c r="D301" s="117">
        <v>20</v>
      </c>
      <c r="E301" s="117">
        <v>0</v>
      </c>
      <c r="F301" s="117">
        <v>0</v>
      </c>
      <c r="G301" s="117">
        <v>0</v>
      </c>
      <c r="H301" s="117">
        <v>0</v>
      </c>
      <c r="I301" s="117">
        <v>0</v>
      </c>
      <c r="J301" s="178">
        <v>2026</v>
      </c>
    </row>
    <row r="302" spans="1:10">
      <c r="A302" s="116" t="s">
        <v>470</v>
      </c>
      <c r="B302" s="117">
        <v>78</v>
      </c>
      <c r="C302" s="117">
        <v>30</v>
      </c>
      <c r="D302" s="117">
        <v>29</v>
      </c>
      <c r="E302" s="117">
        <v>0</v>
      </c>
      <c r="F302" s="117">
        <v>0</v>
      </c>
      <c r="G302" s="117">
        <v>0</v>
      </c>
      <c r="H302" s="117">
        <v>0</v>
      </c>
      <c r="I302" s="117">
        <v>0</v>
      </c>
      <c r="J302" s="178">
        <v>2026</v>
      </c>
    </row>
    <row r="303" spans="1:10">
      <c r="A303" s="116" t="s">
        <v>471</v>
      </c>
      <c r="B303" s="117">
        <v>88</v>
      </c>
      <c r="C303" s="117">
        <v>43</v>
      </c>
      <c r="D303" s="117">
        <v>33</v>
      </c>
      <c r="E303" s="117">
        <v>0</v>
      </c>
      <c r="F303" s="117">
        <v>0</v>
      </c>
      <c r="G303" s="117">
        <v>0</v>
      </c>
      <c r="H303" s="117">
        <v>0</v>
      </c>
      <c r="I303" s="117">
        <v>0</v>
      </c>
      <c r="J303" s="178">
        <v>2026</v>
      </c>
    </row>
    <row r="304" spans="1:10">
      <c r="A304" s="116" t="s">
        <v>472</v>
      </c>
      <c r="B304" s="117">
        <v>77</v>
      </c>
      <c r="C304" s="117">
        <v>43</v>
      </c>
      <c r="D304" s="117">
        <v>29</v>
      </c>
      <c r="E304" s="117">
        <v>0</v>
      </c>
      <c r="F304" s="117">
        <v>0</v>
      </c>
      <c r="G304" s="117">
        <v>0</v>
      </c>
      <c r="H304" s="117">
        <v>0</v>
      </c>
      <c r="I304" s="117">
        <v>0</v>
      </c>
      <c r="J304" s="178">
        <v>2026</v>
      </c>
    </row>
    <row r="305" spans="1:10">
      <c r="A305" s="116" t="s">
        <v>473</v>
      </c>
      <c r="B305" s="117">
        <v>112</v>
      </c>
      <c r="C305" s="117">
        <v>43</v>
      </c>
      <c r="D305" s="117">
        <v>42</v>
      </c>
      <c r="E305" s="117">
        <v>0</v>
      </c>
      <c r="F305" s="117">
        <v>0</v>
      </c>
      <c r="G305" s="117">
        <v>0</v>
      </c>
      <c r="H305" s="117">
        <v>0</v>
      </c>
      <c r="I305" s="117">
        <v>0</v>
      </c>
      <c r="J305" s="178">
        <v>2026</v>
      </c>
    </row>
    <row r="306" spans="1:10">
      <c r="A306" s="116" t="s">
        <v>474</v>
      </c>
      <c r="B306" s="117">
        <v>67</v>
      </c>
      <c r="C306" s="117">
        <v>33</v>
      </c>
      <c r="D306" s="117">
        <v>25</v>
      </c>
      <c r="E306" s="117">
        <v>0</v>
      </c>
      <c r="F306" s="117">
        <v>0</v>
      </c>
      <c r="G306" s="117">
        <v>0</v>
      </c>
      <c r="H306" s="117">
        <v>0</v>
      </c>
      <c r="I306" s="117">
        <v>0</v>
      </c>
      <c r="J306" s="178">
        <v>2026</v>
      </c>
    </row>
    <row r="307" spans="1:10">
      <c r="A307" s="116" t="s">
        <v>475</v>
      </c>
      <c r="B307" s="117">
        <v>59</v>
      </c>
      <c r="C307" s="117">
        <v>33</v>
      </c>
      <c r="D307" s="117">
        <v>22</v>
      </c>
      <c r="E307" s="117">
        <v>0</v>
      </c>
      <c r="F307" s="117">
        <v>0</v>
      </c>
      <c r="G307" s="117">
        <v>0</v>
      </c>
      <c r="H307" s="117">
        <v>0</v>
      </c>
      <c r="I307" s="117">
        <v>0</v>
      </c>
      <c r="J307" s="178">
        <v>2026</v>
      </c>
    </row>
    <row r="308" spans="1:10">
      <c r="A308" s="116" t="s">
        <v>476</v>
      </c>
      <c r="B308" s="117">
        <v>85</v>
      </c>
      <c r="C308" s="117">
        <v>33</v>
      </c>
      <c r="D308" s="117">
        <v>32</v>
      </c>
      <c r="E308" s="117">
        <v>0</v>
      </c>
      <c r="F308" s="117">
        <v>0</v>
      </c>
      <c r="G308" s="117">
        <v>0</v>
      </c>
      <c r="H308" s="117">
        <v>0</v>
      </c>
      <c r="I308" s="117">
        <v>0</v>
      </c>
      <c r="J308" s="178">
        <v>2026</v>
      </c>
    </row>
    <row r="309" spans="1:10">
      <c r="A309" s="116" t="s">
        <v>477</v>
      </c>
      <c r="B309" s="117">
        <v>104</v>
      </c>
      <c r="C309" s="117">
        <v>50</v>
      </c>
      <c r="D309" s="117">
        <v>38</v>
      </c>
      <c r="E309" s="117">
        <v>0</v>
      </c>
      <c r="F309" s="117">
        <v>0</v>
      </c>
      <c r="G309" s="117">
        <v>0</v>
      </c>
      <c r="H309" s="117">
        <v>0</v>
      </c>
      <c r="I309" s="117">
        <v>0</v>
      </c>
      <c r="J309" s="178">
        <v>2026</v>
      </c>
    </row>
    <row r="310" spans="1:10">
      <c r="A310" s="116" t="s">
        <v>478</v>
      </c>
      <c r="B310" s="117">
        <v>91</v>
      </c>
      <c r="C310" s="117">
        <v>50</v>
      </c>
      <c r="D310" s="117">
        <v>33</v>
      </c>
      <c r="E310" s="117">
        <v>0</v>
      </c>
      <c r="F310" s="117">
        <v>0</v>
      </c>
      <c r="G310" s="117">
        <v>0</v>
      </c>
      <c r="H310" s="117">
        <v>0</v>
      </c>
      <c r="I310" s="117">
        <v>0</v>
      </c>
      <c r="J310" s="178">
        <v>2026</v>
      </c>
    </row>
    <row r="311" spans="1:10">
      <c r="A311" s="116" t="s">
        <v>479</v>
      </c>
      <c r="B311" s="117">
        <v>133</v>
      </c>
      <c r="C311" s="117">
        <v>50</v>
      </c>
      <c r="D311" s="117">
        <v>48</v>
      </c>
      <c r="E311" s="117">
        <v>0</v>
      </c>
      <c r="F311" s="117">
        <v>0</v>
      </c>
      <c r="G311" s="117">
        <v>0</v>
      </c>
      <c r="H311" s="117">
        <v>0</v>
      </c>
      <c r="I311" s="117">
        <v>0</v>
      </c>
      <c r="J311" s="178">
        <v>2026</v>
      </c>
    </row>
    <row r="312" spans="1:10">
      <c r="A312" s="116" t="s">
        <v>480</v>
      </c>
      <c r="B312" s="117">
        <v>34</v>
      </c>
      <c r="C312" s="117">
        <v>17</v>
      </c>
      <c r="D312" s="117">
        <v>13</v>
      </c>
      <c r="E312" s="117">
        <v>0</v>
      </c>
      <c r="F312" s="117">
        <v>0</v>
      </c>
      <c r="G312" s="117">
        <v>0</v>
      </c>
      <c r="H312" s="117">
        <v>0</v>
      </c>
      <c r="I312" s="117">
        <v>0</v>
      </c>
      <c r="J312" s="178">
        <v>2026</v>
      </c>
    </row>
    <row r="313" spans="1:10">
      <c r="A313" s="116" t="s">
        <v>481</v>
      </c>
      <c r="B313" s="117">
        <v>30</v>
      </c>
      <c r="C313" s="117">
        <v>17</v>
      </c>
      <c r="D313" s="117">
        <v>11</v>
      </c>
      <c r="E313" s="117">
        <v>0</v>
      </c>
      <c r="F313" s="117">
        <v>0</v>
      </c>
      <c r="G313" s="117">
        <v>0</v>
      </c>
      <c r="H313" s="117">
        <v>0</v>
      </c>
      <c r="I313" s="117">
        <v>0</v>
      </c>
      <c r="J313" s="178">
        <v>2026</v>
      </c>
    </row>
    <row r="314" spans="1:10">
      <c r="A314" s="116" t="s">
        <v>482</v>
      </c>
      <c r="B314" s="117">
        <v>43</v>
      </c>
      <c r="C314" s="117">
        <v>17</v>
      </c>
      <c r="D314" s="117">
        <v>17</v>
      </c>
      <c r="E314" s="117">
        <v>0</v>
      </c>
      <c r="F314" s="117">
        <v>0</v>
      </c>
      <c r="G314" s="117">
        <v>0</v>
      </c>
      <c r="H314" s="117">
        <v>0</v>
      </c>
      <c r="I314" s="117">
        <v>0</v>
      </c>
      <c r="J314" s="178">
        <v>2026</v>
      </c>
    </row>
    <row r="315" spans="1:10">
      <c r="A315" s="116" t="s">
        <v>483</v>
      </c>
      <c r="B315" s="117">
        <v>0</v>
      </c>
      <c r="C315" s="117">
        <v>0</v>
      </c>
      <c r="D315" s="117">
        <v>0</v>
      </c>
      <c r="E315" s="117">
        <v>0</v>
      </c>
      <c r="F315" s="117">
        <v>0</v>
      </c>
      <c r="G315" s="117">
        <v>0</v>
      </c>
      <c r="H315" s="117">
        <v>0</v>
      </c>
      <c r="I315" s="117">
        <v>0</v>
      </c>
      <c r="J315" s="178">
        <v>2026</v>
      </c>
    </row>
    <row r="316" spans="1:10">
      <c r="A316" s="116" t="s">
        <v>484</v>
      </c>
      <c r="B316" s="117">
        <v>0</v>
      </c>
      <c r="C316" s="117">
        <v>0</v>
      </c>
      <c r="D316" s="117">
        <v>0</v>
      </c>
      <c r="E316" s="117">
        <v>0</v>
      </c>
      <c r="F316" s="117">
        <v>0</v>
      </c>
      <c r="G316" s="117">
        <v>0</v>
      </c>
      <c r="H316" s="117">
        <v>0</v>
      </c>
      <c r="I316" s="117">
        <v>0</v>
      </c>
      <c r="J316" s="178">
        <v>2026</v>
      </c>
    </row>
    <row r="317" spans="1:10">
      <c r="A317" s="116" t="s">
        <v>485</v>
      </c>
      <c r="B317" s="117">
        <v>0</v>
      </c>
      <c r="C317" s="117">
        <v>0</v>
      </c>
      <c r="D317" s="117">
        <v>0</v>
      </c>
      <c r="E317" s="117">
        <v>0</v>
      </c>
      <c r="F317" s="117">
        <v>0</v>
      </c>
      <c r="G317" s="117">
        <v>0</v>
      </c>
      <c r="H317" s="117">
        <v>0</v>
      </c>
      <c r="I317" s="117">
        <v>0</v>
      </c>
      <c r="J317" s="178">
        <v>2026</v>
      </c>
    </row>
    <row r="318" spans="1:10">
      <c r="A318" s="116" t="s">
        <v>486</v>
      </c>
      <c r="B318" s="117">
        <v>55</v>
      </c>
      <c r="C318" s="117">
        <v>56</v>
      </c>
      <c r="D318" s="117">
        <v>14</v>
      </c>
      <c r="E318" s="117">
        <v>75</v>
      </c>
      <c r="F318" s="117">
        <v>26</v>
      </c>
      <c r="G318" s="117">
        <v>35</v>
      </c>
      <c r="H318" s="117">
        <v>48</v>
      </c>
      <c r="I318" s="117">
        <v>36</v>
      </c>
      <c r="J318" s="178">
        <v>2026</v>
      </c>
    </row>
    <row r="319" spans="1:10">
      <c r="A319" s="116" t="s">
        <v>487</v>
      </c>
      <c r="B319" s="117">
        <v>79</v>
      </c>
      <c r="C319" s="117">
        <v>105</v>
      </c>
      <c r="D319" s="117">
        <v>20</v>
      </c>
      <c r="E319" s="117">
        <v>75</v>
      </c>
      <c r="F319" s="117">
        <v>26</v>
      </c>
      <c r="G319" s="117">
        <v>35</v>
      </c>
      <c r="H319" s="117">
        <v>48</v>
      </c>
      <c r="I319" s="117">
        <v>36</v>
      </c>
      <c r="J319" s="178">
        <v>2026</v>
      </c>
    </row>
    <row r="320" spans="1:10">
      <c r="A320" s="116" t="s">
        <v>488</v>
      </c>
      <c r="B320" s="117">
        <v>63</v>
      </c>
      <c r="C320" s="117">
        <v>62</v>
      </c>
      <c r="D320" s="117">
        <v>16</v>
      </c>
      <c r="E320" s="117">
        <v>75</v>
      </c>
      <c r="F320" s="117">
        <v>26</v>
      </c>
      <c r="G320" s="117">
        <v>35</v>
      </c>
      <c r="H320" s="117">
        <v>48</v>
      </c>
      <c r="I320" s="117">
        <v>36</v>
      </c>
      <c r="J320" s="178">
        <v>2026</v>
      </c>
    </row>
    <row r="321" spans="1:10">
      <c r="A321" s="116" t="s">
        <v>489</v>
      </c>
      <c r="B321" s="117">
        <v>90</v>
      </c>
      <c r="C321" s="117">
        <v>115</v>
      </c>
      <c r="D321" s="117">
        <v>23</v>
      </c>
      <c r="E321" s="117">
        <v>75</v>
      </c>
      <c r="F321" s="117">
        <v>26</v>
      </c>
      <c r="G321" s="117">
        <v>35</v>
      </c>
      <c r="H321" s="117">
        <v>48</v>
      </c>
      <c r="I321" s="117">
        <v>36</v>
      </c>
      <c r="J321" s="178">
        <v>2026</v>
      </c>
    </row>
    <row r="322" spans="1:10">
      <c r="A322" s="116" t="s">
        <v>490</v>
      </c>
      <c r="B322" s="117">
        <v>72</v>
      </c>
      <c r="C322" s="117">
        <v>66</v>
      </c>
      <c r="D322" s="117">
        <v>18</v>
      </c>
      <c r="E322" s="117">
        <v>75</v>
      </c>
      <c r="F322" s="117">
        <v>26</v>
      </c>
      <c r="G322" s="117">
        <v>35</v>
      </c>
      <c r="H322" s="117">
        <v>48</v>
      </c>
      <c r="I322" s="117">
        <v>36</v>
      </c>
      <c r="J322" s="178">
        <v>2026</v>
      </c>
    </row>
    <row r="323" spans="1:10">
      <c r="A323" s="116" t="s">
        <v>491</v>
      </c>
      <c r="B323" s="117">
        <v>102</v>
      </c>
      <c r="C323" s="117">
        <v>124</v>
      </c>
      <c r="D323" s="117">
        <v>25</v>
      </c>
      <c r="E323" s="117">
        <v>75</v>
      </c>
      <c r="F323" s="117">
        <v>26</v>
      </c>
      <c r="G323" s="117">
        <v>35</v>
      </c>
      <c r="H323" s="117">
        <v>48</v>
      </c>
      <c r="I323" s="117">
        <v>36</v>
      </c>
      <c r="J323" s="178">
        <v>2026</v>
      </c>
    </row>
    <row r="324" spans="1:10">
      <c r="A324" s="116" t="s">
        <v>492</v>
      </c>
      <c r="B324" s="117">
        <v>80</v>
      </c>
      <c r="C324" s="117">
        <v>72</v>
      </c>
      <c r="D324" s="117">
        <v>20</v>
      </c>
      <c r="E324" s="117">
        <v>75</v>
      </c>
      <c r="F324" s="117">
        <v>26</v>
      </c>
      <c r="G324" s="117">
        <v>35</v>
      </c>
      <c r="H324" s="117">
        <v>48</v>
      </c>
      <c r="I324" s="117">
        <v>36</v>
      </c>
      <c r="J324" s="178">
        <v>2026</v>
      </c>
    </row>
    <row r="325" spans="1:10">
      <c r="A325" s="116" t="s">
        <v>493</v>
      </c>
      <c r="B325" s="117">
        <v>113</v>
      </c>
      <c r="C325" s="117">
        <v>131</v>
      </c>
      <c r="D325" s="117">
        <v>28</v>
      </c>
      <c r="E325" s="117">
        <v>75</v>
      </c>
      <c r="F325" s="117">
        <v>26</v>
      </c>
      <c r="G325" s="117">
        <v>35</v>
      </c>
      <c r="H325" s="117">
        <v>48</v>
      </c>
      <c r="I325" s="117">
        <v>36</v>
      </c>
      <c r="J325" s="178">
        <v>2026</v>
      </c>
    </row>
    <row r="326" spans="1:10">
      <c r="A326" s="116" t="s">
        <v>494</v>
      </c>
      <c r="B326" s="117">
        <v>47</v>
      </c>
      <c r="C326" s="117">
        <v>52</v>
      </c>
      <c r="D326" s="117">
        <v>12</v>
      </c>
      <c r="E326" s="117">
        <v>75</v>
      </c>
      <c r="F326" s="117">
        <v>26</v>
      </c>
      <c r="G326" s="117">
        <v>35</v>
      </c>
      <c r="H326" s="117">
        <v>48</v>
      </c>
      <c r="I326" s="117">
        <v>36</v>
      </c>
      <c r="J326" s="178">
        <v>2026</v>
      </c>
    </row>
    <row r="327" spans="1:10">
      <c r="A327" s="116" t="s">
        <v>495</v>
      </c>
      <c r="B327" s="117">
        <v>0</v>
      </c>
      <c r="C327" s="117">
        <v>0</v>
      </c>
      <c r="D327" s="117">
        <v>0</v>
      </c>
      <c r="E327" s="117">
        <v>75</v>
      </c>
      <c r="F327" s="117">
        <v>26</v>
      </c>
      <c r="G327" s="117">
        <v>35</v>
      </c>
      <c r="H327" s="117">
        <v>48</v>
      </c>
      <c r="I327" s="117">
        <v>36</v>
      </c>
      <c r="J327" s="178">
        <v>2026</v>
      </c>
    </row>
    <row r="328" spans="1:10">
      <c r="A328" s="116" t="s">
        <v>496</v>
      </c>
      <c r="B328" s="117">
        <v>0</v>
      </c>
      <c r="C328" s="117">
        <v>0</v>
      </c>
      <c r="D328" s="117">
        <v>0</v>
      </c>
      <c r="E328" s="117">
        <v>78</v>
      </c>
      <c r="F328" s="117">
        <v>26</v>
      </c>
      <c r="G328" s="117">
        <v>35</v>
      </c>
      <c r="H328" s="117">
        <v>48</v>
      </c>
      <c r="I328" s="117">
        <v>36</v>
      </c>
      <c r="J328" s="178">
        <v>2026</v>
      </c>
    </row>
    <row r="329" spans="1:10">
      <c r="A329" s="116" t="s">
        <v>497</v>
      </c>
      <c r="B329" s="117">
        <v>410</v>
      </c>
      <c r="C329" s="117">
        <v>89</v>
      </c>
      <c r="D329" s="117">
        <v>63</v>
      </c>
      <c r="E329" s="117">
        <v>78</v>
      </c>
      <c r="F329" s="117">
        <v>26</v>
      </c>
      <c r="G329" s="117">
        <v>35</v>
      </c>
      <c r="H329" s="117">
        <v>48</v>
      </c>
      <c r="I329" s="117">
        <v>36</v>
      </c>
      <c r="J329" s="178">
        <v>2026</v>
      </c>
    </row>
    <row r="330" spans="1:10">
      <c r="A330" s="116" t="s">
        <v>498</v>
      </c>
      <c r="B330" s="117">
        <v>410</v>
      </c>
      <c r="C330" s="117">
        <v>132</v>
      </c>
      <c r="D330" s="117">
        <v>63</v>
      </c>
      <c r="E330" s="117">
        <v>78</v>
      </c>
      <c r="F330" s="117">
        <v>26</v>
      </c>
      <c r="G330" s="117">
        <v>35</v>
      </c>
      <c r="H330" s="117">
        <v>48</v>
      </c>
      <c r="I330" s="117">
        <v>36</v>
      </c>
      <c r="J330" s="178">
        <v>2026</v>
      </c>
    </row>
    <row r="331" spans="1:10">
      <c r="A331" s="116" t="s">
        <v>499</v>
      </c>
      <c r="B331" s="117">
        <v>410</v>
      </c>
      <c r="C331" s="117">
        <v>170</v>
      </c>
      <c r="D331" s="117">
        <v>63</v>
      </c>
      <c r="E331" s="117">
        <v>78</v>
      </c>
      <c r="F331" s="117">
        <v>26</v>
      </c>
      <c r="G331" s="117">
        <v>35</v>
      </c>
      <c r="H331" s="117">
        <v>48</v>
      </c>
      <c r="I331" s="117">
        <v>36</v>
      </c>
      <c r="J331" s="178">
        <v>2026</v>
      </c>
    </row>
    <row r="332" spans="1:10">
      <c r="A332" s="116" t="s">
        <v>500</v>
      </c>
      <c r="B332" s="117">
        <v>410</v>
      </c>
      <c r="C332" s="117">
        <v>213</v>
      </c>
      <c r="D332" s="117">
        <v>63</v>
      </c>
      <c r="E332" s="117">
        <v>78</v>
      </c>
      <c r="F332" s="117">
        <v>26</v>
      </c>
      <c r="G332" s="117">
        <v>35</v>
      </c>
      <c r="H332" s="117">
        <v>48</v>
      </c>
      <c r="I332" s="117">
        <v>36</v>
      </c>
      <c r="J332" s="178">
        <v>2026</v>
      </c>
    </row>
    <row r="333" spans="1:10">
      <c r="A333" s="116" t="s">
        <v>501</v>
      </c>
      <c r="B333" s="117">
        <v>410</v>
      </c>
      <c r="C333" s="117">
        <v>345</v>
      </c>
      <c r="D333" s="117">
        <v>63</v>
      </c>
      <c r="E333" s="117">
        <v>78</v>
      </c>
      <c r="F333" s="117">
        <v>26</v>
      </c>
      <c r="G333" s="117">
        <v>35</v>
      </c>
      <c r="H333" s="117">
        <v>48</v>
      </c>
      <c r="I333" s="117">
        <v>36</v>
      </c>
      <c r="J333" s="178">
        <v>2026</v>
      </c>
    </row>
    <row r="334" spans="1:10">
      <c r="A334" s="116" t="s">
        <v>502</v>
      </c>
      <c r="B334" s="117">
        <v>0</v>
      </c>
      <c r="C334" s="117">
        <v>0</v>
      </c>
      <c r="D334" s="117">
        <v>0</v>
      </c>
      <c r="E334" s="117">
        <v>78</v>
      </c>
      <c r="F334" s="117">
        <v>26</v>
      </c>
      <c r="G334" s="117">
        <v>35</v>
      </c>
      <c r="H334" s="117">
        <v>48</v>
      </c>
      <c r="I334" s="117">
        <v>36</v>
      </c>
      <c r="J334" s="178">
        <v>2026</v>
      </c>
    </row>
    <row r="335" spans="1:10">
      <c r="A335" s="116" t="s">
        <v>503</v>
      </c>
      <c r="B335" s="117">
        <v>410</v>
      </c>
      <c r="C335" s="117">
        <v>89</v>
      </c>
      <c r="D335" s="117">
        <v>63</v>
      </c>
      <c r="E335" s="117">
        <v>78</v>
      </c>
      <c r="F335" s="117">
        <v>26</v>
      </c>
      <c r="G335" s="117">
        <v>35</v>
      </c>
      <c r="H335" s="117">
        <v>48</v>
      </c>
      <c r="I335" s="117">
        <v>36</v>
      </c>
      <c r="J335" s="178">
        <v>2026</v>
      </c>
    </row>
    <row r="336" spans="1:10">
      <c r="A336" s="116" t="s">
        <v>504</v>
      </c>
      <c r="B336" s="117">
        <v>410</v>
      </c>
      <c r="C336" s="117">
        <v>132</v>
      </c>
      <c r="D336" s="117">
        <v>63</v>
      </c>
      <c r="E336" s="117">
        <v>78</v>
      </c>
      <c r="F336" s="117">
        <v>26</v>
      </c>
      <c r="G336" s="117">
        <v>35</v>
      </c>
      <c r="H336" s="117">
        <v>48</v>
      </c>
      <c r="I336" s="117">
        <v>36</v>
      </c>
      <c r="J336" s="178">
        <v>2026</v>
      </c>
    </row>
    <row r="337" spans="1:10">
      <c r="A337" s="116" t="s">
        <v>505</v>
      </c>
      <c r="B337" s="117">
        <v>410</v>
      </c>
      <c r="C337" s="117">
        <v>170</v>
      </c>
      <c r="D337" s="117">
        <v>63</v>
      </c>
      <c r="E337" s="117">
        <v>78</v>
      </c>
      <c r="F337" s="117">
        <v>26</v>
      </c>
      <c r="G337" s="117">
        <v>35</v>
      </c>
      <c r="H337" s="117">
        <v>48</v>
      </c>
      <c r="I337" s="117">
        <v>36</v>
      </c>
      <c r="J337" s="178">
        <v>2026</v>
      </c>
    </row>
    <row r="338" spans="1:10">
      <c r="A338" s="116" t="s">
        <v>506</v>
      </c>
      <c r="B338" s="117">
        <v>410</v>
      </c>
      <c r="C338" s="117">
        <v>213</v>
      </c>
      <c r="D338" s="117">
        <v>63</v>
      </c>
      <c r="E338" s="117">
        <v>78</v>
      </c>
      <c r="F338" s="117">
        <v>26</v>
      </c>
      <c r="G338" s="117">
        <v>35</v>
      </c>
      <c r="H338" s="117">
        <v>48</v>
      </c>
      <c r="I338" s="117">
        <v>36</v>
      </c>
      <c r="J338" s="178">
        <v>2026</v>
      </c>
    </row>
    <row r="339" spans="1:10">
      <c r="A339" s="116" t="s">
        <v>507</v>
      </c>
      <c r="B339" s="117">
        <v>410</v>
      </c>
      <c r="C339" s="117">
        <v>345</v>
      </c>
      <c r="D339" s="117">
        <v>63</v>
      </c>
      <c r="E339" s="117">
        <v>78</v>
      </c>
      <c r="F339" s="117">
        <v>26</v>
      </c>
      <c r="G339" s="117">
        <v>35</v>
      </c>
      <c r="H339" s="117">
        <v>48</v>
      </c>
      <c r="I339" s="117">
        <v>36</v>
      </c>
      <c r="J339" s="178">
        <v>2026</v>
      </c>
    </row>
    <row r="340" spans="1:10">
      <c r="A340" s="116" t="s">
        <v>508</v>
      </c>
      <c r="B340" s="117">
        <v>0</v>
      </c>
      <c r="C340" s="117">
        <v>0</v>
      </c>
      <c r="D340" s="117">
        <v>0</v>
      </c>
      <c r="E340" s="117">
        <v>78</v>
      </c>
      <c r="F340" s="117">
        <v>26</v>
      </c>
      <c r="G340" s="117">
        <v>35</v>
      </c>
      <c r="H340" s="117">
        <v>48</v>
      </c>
      <c r="I340" s="117">
        <v>36</v>
      </c>
      <c r="J340" s="178">
        <v>2026</v>
      </c>
    </row>
    <row r="341" spans="1:10">
      <c r="A341" s="116" t="s">
        <v>509</v>
      </c>
      <c r="B341" s="117">
        <v>410</v>
      </c>
      <c r="C341" s="117">
        <v>89</v>
      </c>
      <c r="D341" s="117">
        <v>63</v>
      </c>
      <c r="E341" s="117">
        <v>78</v>
      </c>
      <c r="F341" s="117">
        <v>26</v>
      </c>
      <c r="G341" s="117">
        <v>35</v>
      </c>
      <c r="H341" s="117">
        <v>48</v>
      </c>
      <c r="I341" s="117">
        <v>36</v>
      </c>
      <c r="J341" s="178">
        <v>2026</v>
      </c>
    </row>
    <row r="342" spans="1:10">
      <c r="A342" s="116" t="s">
        <v>510</v>
      </c>
      <c r="B342" s="117">
        <v>410</v>
      </c>
      <c r="C342" s="117">
        <v>132</v>
      </c>
      <c r="D342" s="117">
        <v>63</v>
      </c>
      <c r="E342" s="117">
        <v>78</v>
      </c>
      <c r="F342" s="117">
        <v>26</v>
      </c>
      <c r="G342" s="117">
        <v>35</v>
      </c>
      <c r="H342" s="117">
        <v>48</v>
      </c>
      <c r="I342" s="117">
        <v>36</v>
      </c>
      <c r="J342" s="178">
        <v>2026</v>
      </c>
    </row>
    <row r="343" spans="1:10">
      <c r="A343" s="116" t="s">
        <v>511</v>
      </c>
      <c r="B343" s="117">
        <v>410</v>
      </c>
      <c r="C343" s="117">
        <v>170</v>
      </c>
      <c r="D343" s="117">
        <v>63</v>
      </c>
      <c r="E343" s="117">
        <v>78</v>
      </c>
      <c r="F343" s="117">
        <v>26</v>
      </c>
      <c r="G343" s="117">
        <v>35</v>
      </c>
      <c r="H343" s="117">
        <v>48</v>
      </c>
      <c r="I343" s="117">
        <v>36</v>
      </c>
      <c r="J343" s="178">
        <v>2026</v>
      </c>
    </row>
    <row r="344" spans="1:10">
      <c r="A344" s="116" t="s">
        <v>512</v>
      </c>
      <c r="B344" s="117">
        <v>410</v>
      </c>
      <c r="C344" s="117">
        <v>213</v>
      </c>
      <c r="D344" s="117">
        <v>63</v>
      </c>
      <c r="E344" s="117">
        <v>78</v>
      </c>
      <c r="F344" s="117">
        <v>26</v>
      </c>
      <c r="G344" s="117">
        <v>35</v>
      </c>
      <c r="H344" s="117">
        <v>48</v>
      </c>
      <c r="I344" s="117">
        <v>36</v>
      </c>
      <c r="J344" s="178">
        <v>2026</v>
      </c>
    </row>
    <row r="345" spans="1:10">
      <c r="A345" s="264" t="s">
        <v>513</v>
      </c>
      <c r="B345" s="265">
        <v>410</v>
      </c>
      <c r="C345" s="265">
        <v>345</v>
      </c>
      <c r="D345" s="265">
        <v>63</v>
      </c>
      <c r="E345" s="265">
        <v>78</v>
      </c>
      <c r="F345" s="265">
        <v>26</v>
      </c>
      <c r="G345" s="265">
        <v>35</v>
      </c>
      <c r="H345" s="265">
        <v>48</v>
      </c>
      <c r="I345" s="265">
        <v>36</v>
      </c>
      <c r="J345" s="266">
        <v>2026</v>
      </c>
    </row>
  </sheetData>
  <sheetProtection algorithmName="SHA-512" hashValue="c59n7Q/o4YsfDZNlT0eA7CETORWEcTXI8n0WlIWix3E1/tDUmjfT7besbIlj1wOdbLFLfVJqoYyDvzaAaJFl4g==" saltValue="ZJynouMbN68xDPGVQwdX2g==" spinCount="100000" sheet="1" objects="1" scenarios="1"/>
  <pageMargins left="0.7" right="0.7" top="0.75" bottom="0.75" header="0.3" footer="0.3"/>
  <pageSetup orientation="portrait" horizontalDpi="1200" verticalDpi="1200" r:id="rId1"/>
  <headerFooter>
    <oddHeader>&amp;C&amp;"Calibri"&amp;10&amp;K000000 Unclassified&amp;1#_x000D_</oddHeader>
    <oddFooter>&amp;C_x000D_&amp;1#&amp;"Calibri"&amp;10&amp;K000000 Unclassified</oddFooter>
  </headerFooter>
  <tableParts count="1">
    <tablePart r:id="rId2"/>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dimension ref="A1:N51"/>
  <sheetViews>
    <sheetView workbookViewId="0"/>
  </sheetViews>
  <sheetFormatPr defaultColWidth="9.08984375" defaultRowHeight="14.5"/>
  <cols>
    <col min="1" max="1" width="21.08984375" customWidth="1"/>
    <col min="2" max="2" width="11.90625" customWidth="1"/>
    <col min="3" max="3" width="14.08984375" customWidth="1"/>
    <col min="4" max="4" width="15" customWidth="1"/>
    <col min="5" max="7" width="12.54296875" customWidth="1"/>
    <col min="8" max="8" width="7.453125" customWidth="1"/>
    <col min="9" max="10" width="12.54296875" customWidth="1"/>
    <col min="12" max="12" width="16.90625" customWidth="1"/>
    <col min="14" max="14" width="49.54296875" customWidth="1"/>
  </cols>
  <sheetData>
    <row r="1" spans="1:14">
      <c r="A1" s="111" t="s">
        <v>514</v>
      </c>
      <c r="B1" t="e">
        <f>CONCATENATE('Feuille de calcul 1'!E10," - ",VLOOKUP(TRUE,B4:C10,2,FALSE)," - ",VLOOKUP(TRUE,F4:G6,2,FALSE)," - ",IF(OR('Feuille de calcul 1'!E10="AB",'Feuille de calcul 1'!E10="MB",'Feuille de calcul 1'!E10="NB",'Feuille de calcul 1'!E10="SK",'Feuille de calcul 1'!E10="YT"),"N/A",VLOOKUP(TRUE,D4:E7,2,FALSE)), " - ",'Feuille de calcul 1'!H4)</f>
        <v>#N/A</v>
      </c>
    </row>
    <row r="3" spans="1:14">
      <c r="A3" s="112" t="s">
        <v>11</v>
      </c>
      <c r="B3" s="112" t="s">
        <v>515</v>
      </c>
      <c r="C3" s="112" t="s">
        <v>516</v>
      </c>
      <c r="D3" s="112" t="s">
        <v>517</v>
      </c>
      <c r="E3" s="112" t="s">
        <v>518</v>
      </c>
      <c r="F3" s="112" t="s">
        <v>519</v>
      </c>
      <c r="G3" s="112" t="s">
        <v>520</v>
      </c>
      <c r="I3" s="112" t="s">
        <v>521</v>
      </c>
      <c r="J3" s="112" t="s">
        <v>522</v>
      </c>
      <c r="L3" t="s">
        <v>523</v>
      </c>
      <c r="N3" s="199" t="s">
        <v>524</v>
      </c>
    </row>
    <row r="4" spans="1:14">
      <c r="A4" t="s">
        <v>137</v>
      </c>
      <c r="B4" t="b">
        <v>0</v>
      </c>
      <c r="C4" t="s">
        <v>525</v>
      </c>
      <c r="D4" t="b">
        <v>0</v>
      </c>
      <c r="E4" t="s">
        <v>526</v>
      </c>
      <c r="F4" t="b">
        <v>0</v>
      </c>
      <c r="G4" t="s">
        <v>527</v>
      </c>
      <c r="I4" t="s">
        <v>179</v>
      </c>
      <c r="J4" t="b">
        <v>0</v>
      </c>
      <c r="L4">
        <v>2025</v>
      </c>
      <c r="N4" s="199" t="s">
        <v>528</v>
      </c>
    </row>
    <row r="5" spans="1:14">
      <c r="A5" t="s">
        <v>138</v>
      </c>
      <c r="B5" t="b">
        <v>0</v>
      </c>
      <c r="C5" t="s">
        <v>529</v>
      </c>
      <c r="D5" t="b">
        <v>0</v>
      </c>
      <c r="E5" t="str">
        <f>IF(AND('Feuille de calcul 1'!E10="QC",'Feuille de calcul 1'!H4&gt;2021),"Oil","Gas")</f>
        <v>Gas</v>
      </c>
      <c r="F5" t="b">
        <v>0</v>
      </c>
      <c r="G5" t="s">
        <v>530</v>
      </c>
      <c r="I5" t="s">
        <v>531</v>
      </c>
      <c r="J5" t="b">
        <v>0</v>
      </c>
      <c r="L5">
        <v>2026</v>
      </c>
      <c r="N5" s="199" t="s">
        <v>532</v>
      </c>
    </row>
    <row r="6" spans="1:14">
      <c r="A6" t="s">
        <v>533</v>
      </c>
      <c r="B6" t="b">
        <v>0</v>
      </c>
      <c r="C6" t="s">
        <v>534</v>
      </c>
      <c r="D6" t="b">
        <v>1</v>
      </c>
      <c r="E6" t="s">
        <v>180</v>
      </c>
      <c r="F6" t="b">
        <v>0</v>
      </c>
      <c r="G6" t="str">
        <f>IF(AND('Feuille de calcul 1'!H4&gt;2021,'Feuille de calcul 1'!E10="IPE"),"SDH","Other")</f>
        <v>Other</v>
      </c>
      <c r="I6" t="s">
        <v>180</v>
      </c>
      <c r="J6" t="b">
        <v>0</v>
      </c>
    </row>
    <row r="7" spans="1:14">
      <c r="A7" t="s">
        <v>535</v>
      </c>
      <c r="B7" t="b">
        <v>0</v>
      </c>
      <c r="C7" t="s">
        <v>536</v>
      </c>
      <c r="E7" t="s">
        <v>537</v>
      </c>
    </row>
    <row r="8" spans="1:14">
      <c r="A8" t="s">
        <v>139</v>
      </c>
      <c r="B8" t="b">
        <v>0</v>
      </c>
      <c r="C8" t="s">
        <v>538</v>
      </c>
    </row>
    <row r="9" spans="1:14">
      <c r="A9" t="s">
        <v>140</v>
      </c>
      <c r="B9" t="b">
        <v>0</v>
      </c>
      <c r="C9" t="str">
        <f>IF(OR('Feuille de calcul 1'!H4=2021,AND('Feuille de calcul 1'!E10&lt;&gt;"CB",'Feuille de calcul 1'!E10&lt;&gt;"ON",'Feuille de calcul 1'!E10&lt;&gt;"IPE",'Feuille de calcul 1'!E10&lt;&gt;"YT")),"4+ bedroom","5+ bedroom")</f>
        <v>4+ bedroom</v>
      </c>
    </row>
    <row r="10" spans="1:14">
      <c r="A10" t="s">
        <v>539</v>
      </c>
      <c r="B10" t="b">
        <v>0</v>
      </c>
      <c r="C10" t="s">
        <v>530</v>
      </c>
    </row>
    <row r="11" spans="1:14">
      <c r="A11" t="s">
        <v>141</v>
      </c>
    </row>
    <row r="12" spans="1:14">
      <c r="A12" t="s">
        <v>142</v>
      </c>
    </row>
    <row r="14" spans="1:14">
      <c r="A14" s="112" t="s">
        <v>540</v>
      </c>
    </row>
    <row r="15" spans="1:14">
      <c r="A15" t="s">
        <v>541</v>
      </c>
      <c r="B15" t="s">
        <v>522</v>
      </c>
      <c r="C15" t="s">
        <v>542</v>
      </c>
    </row>
    <row r="16" spans="1:14">
      <c r="A16" t="s">
        <v>180</v>
      </c>
      <c r="B16" t="b">
        <v>0</v>
      </c>
      <c r="C16">
        <f>IF(B16=TRUE,VLOOKUP($B$1,Table14[#All],3,FALSE),0)</f>
        <v>0</v>
      </c>
      <c r="E16" s="112" t="s">
        <v>543</v>
      </c>
    </row>
    <row r="17" spans="1:5">
      <c r="A17" t="s">
        <v>544</v>
      </c>
      <c r="B17" t="b">
        <v>0</v>
      </c>
      <c r="C17">
        <f>IF(B17=TRUE,VLOOKUP($B$1,Table14[#All],5,FALSE),0)</f>
        <v>0</v>
      </c>
      <c r="E17" s="180">
        <v>1</v>
      </c>
    </row>
    <row r="18" spans="1:5">
      <c r="A18" t="s">
        <v>545</v>
      </c>
      <c r="B18" t="b">
        <v>0</v>
      </c>
      <c r="C18">
        <f>IF(B18=TRUE,VLOOKUP($B$1,Table14[#All],6,FALSE),0)</f>
        <v>0</v>
      </c>
    </row>
    <row r="19" spans="1:5">
      <c r="A19" t="s">
        <v>184</v>
      </c>
      <c r="B19" t="b">
        <v>0</v>
      </c>
      <c r="C19">
        <f>IF(B19=TRUE,VLOOKUP($B$1,Table14[#All],7,FALSE),0)</f>
        <v>0</v>
      </c>
    </row>
    <row r="20" spans="1:5">
      <c r="A20" t="s">
        <v>185</v>
      </c>
      <c r="B20" t="b">
        <v>0</v>
      </c>
      <c r="C20">
        <f>IF(B20=TRUE,VLOOKUP($B$1,Table14[#All],8,FALSE),0)</f>
        <v>0</v>
      </c>
    </row>
    <row r="21" spans="1:5">
      <c r="A21" t="s">
        <v>186</v>
      </c>
      <c r="B21" t="b">
        <v>0</v>
      </c>
      <c r="C21">
        <f>IF(AND(B21=TRUE,(OR('Feuille de calcul 1'!E10="ON",'Feuille de calcul 1'!E10="SK",'Feuille de calcul 1'!E10="YT"))),VLOOKUP($B$1,Table14[#All],9,FALSE)+(E17-1)*11,0)</f>
        <v>0</v>
      </c>
    </row>
    <row r="22" spans="1:5">
      <c r="C22">
        <f>SUBTOTAL(109,C16:C21)</f>
        <v>0</v>
      </c>
    </row>
    <row r="26" spans="1:5">
      <c r="A26" s="112" t="s">
        <v>546</v>
      </c>
    </row>
    <row r="27" spans="1:5">
      <c r="A27" t="s">
        <v>11</v>
      </c>
    </row>
    <row r="28" spans="1:5">
      <c r="A28" s="113" t="s">
        <v>137</v>
      </c>
      <c r="B28" t="s">
        <v>168</v>
      </c>
    </row>
    <row r="29" spans="1:5">
      <c r="A29" s="114" t="s">
        <v>138</v>
      </c>
      <c r="B29" t="s">
        <v>168</v>
      </c>
    </row>
    <row r="30" spans="1:5">
      <c r="A30" s="113" t="s">
        <v>533</v>
      </c>
      <c r="B30" t="s">
        <v>168</v>
      </c>
    </row>
    <row r="31" spans="1:5">
      <c r="A31" s="113" t="s">
        <v>535</v>
      </c>
      <c r="B31" t="s">
        <v>163</v>
      </c>
    </row>
    <row r="32" spans="1:5">
      <c r="A32" s="114" t="s">
        <v>139</v>
      </c>
      <c r="B32" t="s">
        <v>168</v>
      </c>
    </row>
    <row r="33" spans="1:2">
      <c r="A33" s="113" t="s">
        <v>140</v>
      </c>
      <c r="B33" t="s">
        <v>168</v>
      </c>
    </row>
    <row r="34" spans="1:2">
      <c r="A34" s="114" t="s">
        <v>539</v>
      </c>
      <c r="B34" t="s">
        <v>163</v>
      </c>
    </row>
    <row r="35" spans="1:2">
      <c r="A35" s="113" t="s">
        <v>141</v>
      </c>
      <c r="B35" t="s">
        <v>168</v>
      </c>
    </row>
    <row r="36" spans="1:2">
      <c r="A36" s="198" t="s">
        <v>142</v>
      </c>
      <c r="B36" t="s">
        <v>168</v>
      </c>
    </row>
    <row r="38" spans="1:2">
      <c r="A38" s="112" t="s">
        <v>547</v>
      </c>
    </row>
    <row r="39" spans="1:2">
      <c r="A39" s="113" t="s">
        <v>137</v>
      </c>
      <c r="B39" s="113" t="s">
        <v>548</v>
      </c>
    </row>
    <row r="40" spans="1:2">
      <c r="A40" s="114" t="s">
        <v>138</v>
      </c>
      <c r="B40" s="114" t="s">
        <v>548</v>
      </c>
    </row>
    <row r="41" spans="1:2">
      <c r="A41" s="113" t="s">
        <v>533</v>
      </c>
      <c r="B41" s="113" t="s">
        <v>549</v>
      </c>
    </row>
    <row r="42" spans="1:2">
      <c r="A42" s="113" t="s">
        <v>535</v>
      </c>
      <c r="B42" s="113" t="s">
        <v>549</v>
      </c>
    </row>
    <row r="43" spans="1:2">
      <c r="A43" s="114" t="s">
        <v>139</v>
      </c>
      <c r="B43" s="114" t="s">
        <v>548</v>
      </c>
    </row>
    <row r="44" spans="1:2">
      <c r="A44" s="113" t="s">
        <v>140</v>
      </c>
      <c r="B44" s="113" t="s">
        <v>548</v>
      </c>
    </row>
    <row r="45" spans="1:2">
      <c r="A45" s="114" t="s">
        <v>539</v>
      </c>
      <c r="B45" s="113" t="s">
        <v>549</v>
      </c>
    </row>
    <row r="46" spans="1:2">
      <c r="A46" s="113" t="s">
        <v>141</v>
      </c>
      <c r="B46" s="114"/>
    </row>
    <row r="47" spans="1:2">
      <c r="A47" s="198" t="s">
        <v>142</v>
      </c>
      <c r="B47" s="113"/>
    </row>
    <row r="49" spans="1:1">
      <c r="A49" t="s">
        <v>550</v>
      </c>
    </row>
    <row r="50" spans="1:1">
      <c r="A50" t="s">
        <v>168</v>
      </c>
    </row>
    <row r="51" spans="1:1">
      <c r="A51" t="s">
        <v>163</v>
      </c>
    </row>
  </sheetData>
  <pageMargins left="0.7" right="0.7" top="0.75" bottom="0.75" header="0.3" footer="0.3"/>
  <pageSetup orientation="portrait" horizontalDpi="1200" verticalDpi="1200" r:id="rId1"/>
  <headerFooter>
    <oddHeader>&amp;C&amp;"Calibri"&amp;10&amp;K000000 Unclassified&amp;1#_x000D_</oddHeader>
    <oddFooter>&amp;C_x000D_&amp;1#&amp;"Calibri"&amp;10&amp;K000000 Unclassified</oddFooter>
  </headerFooter>
  <drawing r:id="rId2"/>
  <legacyDrawing r:id="rId3"/>
  <tableParts count="7">
    <tablePart r:id="rId4"/>
    <tablePart r:id="rId5"/>
    <tablePart r:id="rId6"/>
    <tablePart r:id="rId7"/>
    <tablePart r:id="rId8"/>
    <tablePart r:id="rId9"/>
    <tablePart r:id="rId10"/>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C033-EE99-4A14-8E17-667ED25A5CF8}">
  <sheetPr codeName="Sheet17"/>
  <dimension ref="A1:J51"/>
  <sheetViews>
    <sheetView workbookViewId="0"/>
  </sheetViews>
  <sheetFormatPr defaultColWidth="9.08984375" defaultRowHeight="14.5"/>
  <cols>
    <col min="1" max="1" width="21.08984375" customWidth="1"/>
    <col min="2" max="2" width="11.90625" customWidth="1"/>
    <col min="3" max="3" width="14.08984375" customWidth="1"/>
    <col min="4" max="4" width="15" customWidth="1"/>
    <col min="5" max="7" width="12.54296875" customWidth="1"/>
    <col min="8" max="8" width="7.453125" customWidth="1"/>
    <col min="9" max="10" width="12.54296875" customWidth="1"/>
    <col min="14" max="14" width="9.08984375" customWidth="1"/>
  </cols>
  <sheetData>
    <row r="1" spans="1:10">
      <c r="A1" s="111" t="s">
        <v>514</v>
      </c>
      <c r="B1" t="e">
        <f>CONCATENATE('Feuille de calcul 2'!E10," - ",VLOOKUP(TRUE,B4:C10,2,FALSE)," - ",VLOOKUP(TRUE,F4:G6,2,FALSE)," - ",IF(OR('Feuille de calcul 2'!E10="AB",'Feuille de calcul 2'!E10="MB",'Feuille de calcul 2'!E10="NB",'Feuille de calcul 2'!E10="SK",'Feuille de calcul 2'!E10="YT"),"N/A",VLOOKUP(TRUE,D4:E6,2,FALSE)), " - ",'Feuille de calcul 2'!H4)</f>
        <v>#N/A</v>
      </c>
    </row>
    <row r="3" spans="1:10">
      <c r="A3" s="112" t="s">
        <v>11</v>
      </c>
      <c r="B3" s="112" t="s">
        <v>515</v>
      </c>
      <c r="C3" s="112" t="s">
        <v>516</v>
      </c>
      <c r="D3" s="112" t="s">
        <v>517</v>
      </c>
      <c r="E3" s="112" t="s">
        <v>518</v>
      </c>
      <c r="F3" s="112" t="s">
        <v>519</v>
      </c>
      <c r="G3" s="112" t="s">
        <v>520</v>
      </c>
      <c r="I3" s="112" t="s">
        <v>521</v>
      </c>
      <c r="J3" s="112" t="s">
        <v>522</v>
      </c>
    </row>
    <row r="4" spans="1:10">
      <c r="A4" t="s">
        <v>137</v>
      </c>
      <c r="B4" t="b">
        <v>0</v>
      </c>
      <c r="C4" t="s">
        <v>525</v>
      </c>
      <c r="D4" t="b">
        <v>0</v>
      </c>
      <c r="E4" t="s">
        <v>526</v>
      </c>
      <c r="F4" t="b">
        <v>0</v>
      </c>
      <c r="G4" t="s">
        <v>527</v>
      </c>
      <c r="I4" t="s">
        <v>179</v>
      </c>
      <c r="J4" t="b">
        <v>0</v>
      </c>
    </row>
    <row r="5" spans="1:10">
      <c r="A5" t="s">
        <v>138</v>
      </c>
      <c r="B5" t="b">
        <v>0</v>
      </c>
      <c r="C5" t="s">
        <v>529</v>
      </c>
      <c r="D5" t="b">
        <v>0</v>
      </c>
      <c r="E5" t="str">
        <f>IF(AND('Feuille de calcul 2'!E10="QC",'Feuille de calcul 2'!H4&gt;2021),"Oil","Gas")</f>
        <v>Gas</v>
      </c>
      <c r="F5" t="b">
        <v>0</v>
      </c>
      <c r="G5" t="s">
        <v>530</v>
      </c>
      <c r="I5" t="s">
        <v>531</v>
      </c>
      <c r="J5" t="b">
        <v>0</v>
      </c>
    </row>
    <row r="6" spans="1:10">
      <c r="A6" t="s">
        <v>533</v>
      </c>
      <c r="B6" t="b">
        <v>0</v>
      </c>
      <c r="C6" t="s">
        <v>534</v>
      </c>
      <c r="D6" t="b">
        <v>0</v>
      </c>
      <c r="E6" t="s">
        <v>180</v>
      </c>
      <c r="F6" t="b">
        <v>0</v>
      </c>
      <c r="G6" t="str">
        <f>IF(AND('Feuille de calcul 2'!H4&gt;2021,'Feuille de calcul 2'!E10="IPE"),"SDH","Other")</f>
        <v>Other</v>
      </c>
      <c r="I6" t="s">
        <v>180</v>
      </c>
      <c r="J6" t="b">
        <v>0</v>
      </c>
    </row>
    <row r="7" spans="1:10">
      <c r="A7" t="s">
        <v>535</v>
      </c>
      <c r="B7" t="b">
        <v>0</v>
      </c>
      <c r="C7" t="s">
        <v>536</v>
      </c>
      <c r="E7" t="s">
        <v>537</v>
      </c>
    </row>
    <row r="8" spans="1:10">
      <c r="A8" t="s">
        <v>139</v>
      </c>
      <c r="B8" t="b">
        <v>0</v>
      </c>
      <c r="C8" t="s">
        <v>538</v>
      </c>
    </row>
    <row r="9" spans="1:10">
      <c r="A9" t="s">
        <v>140</v>
      </c>
      <c r="B9" t="b">
        <v>0</v>
      </c>
      <c r="C9" t="str">
        <f>IF(OR('Feuille de calcul 2'!H4=2021,AND('Feuille de calcul 2'!E10&lt;&gt;"CB",'Feuille de calcul 2'!E10&lt;&gt;"ON",'Feuille de calcul 2'!E10&lt;&gt;"IPE",'Feuille de calcul 1'!E10&lt;&gt;"YT")),"4+ bedroom","5+ bedroom")</f>
        <v>4+ bedroom</v>
      </c>
    </row>
    <row r="10" spans="1:10">
      <c r="A10" t="s">
        <v>539</v>
      </c>
      <c r="B10" t="b">
        <v>0</v>
      </c>
      <c r="C10" t="s">
        <v>530</v>
      </c>
    </row>
    <row r="11" spans="1:10">
      <c r="A11" t="s">
        <v>141</v>
      </c>
    </row>
    <row r="12" spans="1:10">
      <c r="A12" t="s">
        <v>142</v>
      </c>
    </row>
    <row r="14" spans="1:10">
      <c r="A14" s="112" t="s">
        <v>540</v>
      </c>
    </row>
    <row r="15" spans="1:10">
      <c r="A15" t="s">
        <v>541</v>
      </c>
      <c r="B15" t="s">
        <v>522</v>
      </c>
      <c r="C15" t="s">
        <v>542</v>
      </c>
    </row>
    <row r="16" spans="1:10">
      <c r="A16" t="s">
        <v>180</v>
      </c>
      <c r="B16" t="b">
        <v>0</v>
      </c>
      <c r="C16">
        <f>IF(B16=TRUE,VLOOKUP($B$1,Table14[#All],3,FALSE),0)</f>
        <v>0</v>
      </c>
      <c r="E16" s="112" t="s">
        <v>543</v>
      </c>
    </row>
    <row r="17" spans="1:5">
      <c r="A17" t="s">
        <v>544</v>
      </c>
      <c r="B17" t="b">
        <v>0</v>
      </c>
      <c r="C17">
        <f>IF(B17=TRUE,VLOOKUP($B$1,Table14[#All],5,FALSE),0)</f>
        <v>0</v>
      </c>
      <c r="E17" s="180">
        <v>1</v>
      </c>
    </row>
    <row r="18" spans="1:5">
      <c r="A18" t="s">
        <v>545</v>
      </c>
      <c r="B18" t="b">
        <v>0</v>
      </c>
      <c r="C18">
        <f>IF(B18=TRUE,VLOOKUP($B$1,Table14[#All],6,FALSE),0)</f>
        <v>0</v>
      </c>
    </row>
    <row r="19" spans="1:5">
      <c r="A19" t="s">
        <v>184</v>
      </c>
      <c r="B19" t="b">
        <v>0</v>
      </c>
      <c r="C19">
        <f>IF(B19=TRUE,VLOOKUP($B$1,Table14[#All],7,FALSE),0)</f>
        <v>0</v>
      </c>
    </row>
    <row r="20" spans="1:5">
      <c r="A20" t="s">
        <v>185</v>
      </c>
      <c r="B20" t="b">
        <v>0</v>
      </c>
      <c r="C20">
        <f>IF(B20=TRUE,VLOOKUP($B$1,Table14[#All],8,FALSE),0)</f>
        <v>0</v>
      </c>
    </row>
    <row r="21" spans="1:5">
      <c r="A21" t="s">
        <v>186</v>
      </c>
      <c r="B21" t="b">
        <v>0</v>
      </c>
      <c r="C21">
        <f>IF(AND(B21=TRUE,(OR('Feuille de calcul 2'!E10="ON",'Feuille de calcul 2'!E10="SK",'Feuille de calcul 2'!E10="YT"))),VLOOKUP($B$1,Table14[#All],9,FALSE)+(E17-1)*11,0)</f>
        <v>0</v>
      </c>
    </row>
    <row r="22" spans="1:5">
      <c r="C22">
        <f>SUBTOTAL(109,C16:C21)</f>
        <v>0</v>
      </c>
    </row>
    <row r="26" spans="1:5">
      <c r="A26" s="112" t="s">
        <v>546</v>
      </c>
    </row>
    <row r="27" spans="1:5">
      <c r="A27" t="s">
        <v>11</v>
      </c>
    </row>
    <row r="28" spans="1:5">
      <c r="A28" s="113" t="s">
        <v>137</v>
      </c>
      <c r="B28" t="s">
        <v>168</v>
      </c>
    </row>
    <row r="29" spans="1:5">
      <c r="A29" s="114" t="s">
        <v>138</v>
      </c>
      <c r="B29" t="s">
        <v>168</v>
      </c>
    </row>
    <row r="30" spans="1:5">
      <c r="A30" s="113" t="s">
        <v>533</v>
      </c>
      <c r="B30" t="s">
        <v>168</v>
      </c>
    </row>
    <row r="31" spans="1:5">
      <c r="A31" s="113" t="s">
        <v>535</v>
      </c>
      <c r="B31" t="s">
        <v>163</v>
      </c>
    </row>
    <row r="32" spans="1:5">
      <c r="A32" s="114" t="s">
        <v>139</v>
      </c>
      <c r="B32" t="s">
        <v>168</v>
      </c>
    </row>
    <row r="33" spans="1:2">
      <c r="A33" s="113" t="s">
        <v>140</v>
      </c>
      <c r="B33" t="s">
        <v>168</v>
      </c>
    </row>
    <row r="34" spans="1:2">
      <c r="A34" s="114" t="s">
        <v>539</v>
      </c>
      <c r="B34" t="s">
        <v>163</v>
      </c>
    </row>
    <row r="35" spans="1:2">
      <c r="A35" s="113" t="s">
        <v>141</v>
      </c>
      <c r="B35" t="s">
        <v>168</v>
      </c>
    </row>
    <row r="36" spans="1:2">
      <c r="A36" s="198" t="s">
        <v>142</v>
      </c>
      <c r="B36" t="s">
        <v>168</v>
      </c>
    </row>
    <row r="38" spans="1:2">
      <c r="A38" s="112" t="s">
        <v>547</v>
      </c>
    </row>
    <row r="39" spans="1:2">
      <c r="A39" s="113" t="s">
        <v>137</v>
      </c>
      <c r="B39" s="113" t="s">
        <v>548</v>
      </c>
    </row>
    <row r="40" spans="1:2">
      <c r="A40" s="114" t="s">
        <v>138</v>
      </c>
      <c r="B40" s="114" t="s">
        <v>548</v>
      </c>
    </row>
    <row r="41" spans="1:2">
      <c r="A41" s="113" t="s">
        <v>533</v>
      </c>
      <c r="B41" s="113" t="s">
        <v>549</v>
      </c>
    </row>
    <row r="42" spans="1:2">
      <c r="A42" s="113" t="s">
        <v>535</v>
      </c>
      <c r="B42" s="113" t="s">
        <v>549</v>
      </c>
    </row>
    <row r="43" spans="1:2">
      <c r="A43" s="114" t="s">
        <v>139</v>
      </c>
      <c r="B43" s="114" t="s">
        <v>548</v>
      </c>
    </row>
    <row r="44" spans="1:2">
      <c r="A44" s="113" t="s">
        <v>140</v>
      </c>
      <c r="B44" s="113" t="s">
        <v>548</v>
      </c>
    </row>
    <row r="45" spans="1:2">
      <c r="A45" s="114" t="s">
        <v>539</v>
      </c>
      <c r="B45" s="113" t="s">
        <v>549</v>
      </c>
    </row>
    <row r="46" spans="1:2">
      <c r="A46" s="113" t="s">
        <v>141</v>
      </c>
      <c r="B46" s="113"/>
    </row>
    <row r="47" spans="1:2">
      <c r="A47" s="198" t="s">
        <v>142</v>
      </c>
      <c r="B47" s="113"/>
    </row>
    <row r="49" spans="1:1">
      <c r="A49" t="s">
        <v>550</v>
      </c>
    </row>
    <row r="50" spans="1:1">
      <c r="A50" t="s">
        <v>168</v>
      </c>
    </row>
    <row r="51" spans="1:1">
      <c r="A51" t="s">
        <v>163</v>
      </c>
    </row>
  </sheetData>
  <pageMargins left="0.7" right="0.7" top="0.75" bottom="0.75" header="0.3" footer="0.3"/>
  <pageSetup orientation="portrait" horizontalDpi="1200" verticalDpi="1200" r:id="rId1"/>
  <headerFooter>
    <oddHeader>&amp;C&amp;"Calibri"&amp;10&amp;K000000 Unclassified&amp;1#_x000D_</oddHeader>
    <oddFooter>&amp;C_x000D_&amp;1#&amp;"Calibri"&amp;10&amp;K000000 Unclassified</oddFooter>
  </headerFooter>
  <drawing r:id="rId2"/>
  <legacyDrawing r:id="rId3"/>
  <tableParts count="6">
    <tablePart r:id="rId4"/>
    <tablePart r:id="rId5"/>
    <tablePart r:id="rId6"/>
    <tablePart r:id="rId7"/>
    <tablePart r:id="rId8"/>
    <tablePart r:id="rId9"/>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C58D8-376E-4689-9EAE-5B503C7F3C8A}">
  <sheetPr codeName="Sheet18"/>
  <dimension ref="A1:J51"/>
  <sheetViews>
    <sheetView workbookViewId="0"/>
  </sheetViews>
  <sheetFormatPr defaultColWidth="9.08984375" defaultRowHeight="14.5"/>
  <cols>
    <col min="1" max="1" width="21.08984375" customWidth="1"/>
    <col min="2" max="2" width="11.90625" customWidth="1"/>
    <col min="3" max="3" width="14.08984375" customWidth="1"/>
    <col min="4" max="4" width="15" customWidth="1"/>
    <col min="5" max="7" width="12.54296875" customWidth="1"/>
    <col min="8" max="8" width="7.453125" customWidth="1"/>
    <col min="9" max="10" width="12.54296875" customWidth="1"/>
    <col min="14" max="14" width="9.08984375" customWidth="1"/>
  </cols>
  <sheetData>
    <row r="1" spans="1:10">
      <c r="A1" s="111" t="s">
        <v>514</v>
      </c>
      <c r="B1" t="e">
        <f>CONCATENATE('Feuille de calcul 3'!E10," - ",VLOOKUP(TRUE,B4:C10,2,FALSE)," - ",VLOOKUP(TRUE,F4:G6,2,FALSE)," - ",IF(OR('Feuille de calcul 3'!E10="AB",'Feuille de calcul 3'!E10="MB",'Feuille de calcul 3'!E10="NB",'Feuille de calcul 3'!E10="SK",'Feuille de calcul 3'!E10="YT"),"N/A",VLOOKUP(TRUE,D4:E6,2,FALSE)), " - ",'Feuille de calcul 3'!H4)</f>
        <v>#N/A</v>
      </c>
    </row>
    <row r="3" spans="1:10">
      <c r="A3" s="112" t="s">
        <v>11</v>
      </c>
      <c r="B3" s="112" t="s">
        <v>515</v>
      </c>
      <c r="C3" s="112" t="s">
        <v>516</v>
      </c>
      <c r="D3" s="112" t="s">
        <v>517</v>
      </c>
      <c r="E3" s="112" t="s">
        <v>518</v>
      </c>
      <c r="F3" s="112" t="s">
        <v>519</v>
      </c>
      <c r="G3" s="112" t="s">
        <v>520</v>
      </c>
      <c r="I3" s="112" t="s">
        <v>521</v>
      </c>
      <c r="J3" s="112" t="s">
        <v>522</v>
      </c>
    </row>
    <row r="4" spans="1:10">
      <c r="A4" t="s">
        <v>137</v>
      </c>
      <c r="B4" t="b">
        <v>0</v>
      </c>
      <c r="C4" t="s">
        <v>525</v>
      </c>
      <c r="D4" t="b">
        <v>0</v>
      </c>
      <c r="E4" t="s">
        <v>526</v>
      </c>
      <c r="F4" t="b">
        <v>0</v>
      </c>
      <c r="G4" t="s">
        <v>527</v>
      </c>
      <c r="I4" t="s">
        <v>179</v>
      </c>
      <c r="J4" t="b">
        <v>0</v>
      </c>
    </row>
    <row r="5" spans="1:10">
      <c r="A5" t="s">
        <v>138</v>
      </c>
      <c r="B5" t="b">
        <v>0</v>
      </c>
      <c r="C5" t="s">
        <v>529</v>
      </c>
      <c r="D5" t="b">
        <v>0</v>
      </c>
      <c r="E5" t="str">
        <f>IF(AND('Feuille de calcul 3'!E10="QC",'Feuille de calcul 3'!H4&gt;2021),"Oil","Gas")</f>
        <v>Gas</v>
      </c>
      <c r="F5" t="b">
        <v>0</v>
      </c>
      <c r="G5" t="s">
        <v>530</v>
      </c>
      <c r="I5" t="s">
        <v>531</v>
      </c>
      <c r="J5" t="b">
        <v>0</v>
      </c>
    </row>
    <row r="6" spans="1:10">
      <c r="A6" t="s">
        <v>533</v>
      </c>
      <c r="B6" t="b">
        <v>0</v>
      </c>
      <c r="C6" t="s">
        <v>534</v>
      </c>
      <c r="D6" t="b">
        <v>0</v>
      </c>
      <c r="E6" t="s">
        <v>180</v>
      </c>
      <c r="F6" t="b">
        <v>0</v>
      </c>
      <c r="G6" t="str">
        <f>IF(AND('Feuille de calcul 3'!H4&gt;2021,'Feuille de calcul 3'!E10="IPE"),"SDH","Other")</f>
        <v>Other</v>
      </c>
      <c r="I6" t="s">
        <v>180</v>
      </c>
      <c r="J6" t="b">
        <v>1</v>
      </c>
    </row>
    <row r="7" spans="1:10">
      <c r="A7" t="s">
        <v>535</v>
      </c>
      <c r="B7" t="b">
        <v>0</v>
      </c>
      <c r="C7" t="s">
        <v>536</v>
      </c>
      <c r="E7" t="s">
        <v>537</v>
      </c>
    </row>
    <row r="8" spans="1:10">
      <c r="A8" t="s">
        <v>139</v>
      </c>
      <c r="B8" t="b">
        <v>0</v>
      </c>
      <c r="C8" t="s">
        <v>538</v>
      </c>
    </row>
    <row r="9" spans="1:10">
      <c r="A9" t="s">
        <v>140</v>
      </c>
      <c r="B9" t="b">
        <v>0</v>
      </c>
      <c r="C9" t="str">
        <f>IF(OR('Feuille de calcul 3'!H4=2021,AND('Feuille de calcul 3'!E10&lt;&gt;"CB",'Feuille de calcul 3'!E10&lt;&gt;"ON",'Feuille de calcul 3'!E10&lt;&gt;"IPE",'Feuille de calcul 1'!E10&lt;&gt;"YT")),"4+ bedroom","5+ bedroom")</f>
        <v>4+ bedroom</v>
      </c>
    </row>
    <row r="10" spans="1:10">
      <c r="A10" t="s">
        <v>539</v>
      </c>
      <c r="B10" t="b">
        <v>0</v>
      </c>
      <c r="C10" t="s">
        <v>530</v>
      </c>
    </row>
    <row r="11" spans="1:10">
      <c r="A11" t="s">
        <v>141</v>
      </c>
    </row>
    <row r="12" spans="1:10">
      <c r="A12" t="s">
        <v>142</v>
      </c>
    </row>
    <row r="14" spans="1:10">
      <c r="A14" s="112" t="s">
        <v>540</v>
      </c>
    </row>
    <row r="15" spans="1:10">
      <c r="A15" t="s">
        <v>541</v>
      </c>
      <c r="B15" t="s">
        <v>522</v>
      </c>
      <c r="C15" t="s">
        <v>542</v>
      </c>
    </row>
    <row r="16" spans="1:10">
      <c r="A16" t="s">
        <v>180</v>
      </c>
      <c r="B16" t="b">
        <v>0</v>
      </c>
      <c r="C16">
        <f>IF(B16=TRUE,VLOOKUP($B$1,Table14[#All],3,FALSE),0)</f>
        <v>0</v>
      </c>
      <c r="E16" s="112" t="s">
        <v>543</v>
      </c>
    </row>
    <row r="17" spans="1:5">
      <c r="A17" t="s">
        <v>544</v>
      </c>
      <c r="B17" t="b">
        <v>0</v>
      </c>
      <c r="C17">
        <f>IF(B17=TRUE,VLOOKUP($B$1,Table14[#All],5,FALSE),0)</f>
        <v>0</v>
      </c>
      <c r="E17" s="180">
        <v>1</v>
      </c>
    </row>
    <row r="18" spans="1:5">
      <c r="A18" t="s">
        <v>545</v>
      </c>
      <c r="B18" t="b">
        <v>0</v>
      </c>
      <c r="C18">
        <f>IF(B18=TRUE,VLOOKUP($B$1,Table14[#All],6,FALSE),0)</f>
        <v>0</v>
      </c>
    </row>
    <row r="19" spans="1:5">
      <c r="A19" t="s">
        <v>184</v>
      </c>
      <c r="B19" t="b">
        <v>0</v>
      </c>
      <c r="C19">
        <f>IF(B19=TRUE,VLOOKUP($B$1,Table14[#All],7,FALSE),0)</f>
        <v>0</v>
      </c>
    </row>
    <row r="20" spans="1:5">
      <c r="A20" t="s">
        <v>185</v>
      </c>
      <c r="B20" t="b">
        <v>0</v>
      </c>
      <c r="C20">
        <f>IF(B20=TRUE,VLOOKUP($B$1,Table14[#All],8,FALSE),0)</f>
        <v>0</v>
      </c>
    </row>
    <row r="21" spans="1:5">
      <c r="A21" t="s">
        <v>186</v>
      </c>
      <c r="B21" t="b">
        <v>0</v>
      </c>
      <c r="C21">
        <f>IF(AND(B21=TRUE,(OR('Feuille de calcul 3'!E10="ON",'Feuille de calcul 3'!E10="SK",'Feuille de calcul 3'!E10="YT"))),VLOOKUP($B$1,Table14[#All],9,FALSE)+(E17-1)*11,0)</f>
        <v>0</v>
      </c>
    </row>
    <row r="22" spans="1:5">
      <c r="C22">
        <f>SUBTOTAL(109,C16:C21)</f>
        <v>0</v>
      </c>
    </row>
    <row r="26" spans="1:5">
      <c r="A26" s="112" t="s">
        <v>546</v>
      </c>
    </row>
    <row r="27" spans="1:5">
      <c r="A27" t="s">
        <v>11</v>
      </c>
    </row>
    <row r="28" spans="1:5">
      <c r="A28" s="113" t="s">
        <v>137</v>
      </c>
      <c r="B28" t="s">
        <v>168</v>
      </c>
    </row>
    <row r="29" spans="1:5">
      <c r="A29" s="114" t="s">
        <v>138</v>
      </c>
      <c r="B29" t="s">
        <v>168</v>
      </c>
    </row>
    <row r="30" spans="1:5">
      <c r="A30" s="113" t="s">
        <v>533</v>
      </c>
      <c r="B30" t="s">
        <v>168</v>
      </c>
    </row>
    <row r="31" spans="1:5">
      <c r="A31" s="113" t="s">
        <v>535</v>
      </c>
      <c r="B31" t="s">
        <v>163</v>
      </c>
    </row>
    <row r="32" spans="1:5">
      <c r="A32" s="114" t="s">
        <v>139</v>
      </c>
      <c r="B32" t="s">
        <v>168</v>
      </c>
    </row>
    <row r="33" spans="1:2">
      <c r="A33" s="113" t="s">
        <v>140</v>
      </c>
      <c r="B33" t="s">
        <v>168</v>
      </c>
    </row>
    <row r="34" spans="1:2">
      <c r="A34" s="114" t="s">
        <v>539</v>
      </c>
      <c r="B34" t="s">
        <v>163</v>
      </c>
    </row>
    <row r="35" spans="1:2">
      <c r="A35" s="113" t="s">
        <v>141</v>
      </c>
      <c r="B35" t="s">
        <v>168</v>
      </c>
    </row>
    <row r="36" spans="1:2">
      <c r="A36" s="198" t="s">
        <v>142</v>
      </c>
      <c r="B36" t="s">
        <v>168</v>
      </c>
    </row>
    <row r="38" spans="1:2">
      <c r="A38" s="112" t="s">
        <v>547</v>
      </c>
    </row>
    <row r="39" spans="1:2">
      <c r="A39" s="113" t="s">
        <v>137</v>
      </c>
      <c r="B39" s="113" t="s">
        <v>548</v>
      </c>
    </row>
    <row r="40" spans="1:2">
      <c r="A40" s="114" t="s">
        <v>138</v>
      </c>
      <c r="B40" s="114" t="s">
        <v>548</v>
      </c>
    </row>
    <row r="41" spans="1:2">
      <c r="A41" s="113" t="s">
        <v>533</v>
      </c>
      <c r="B41" s="113" t="s">
        <v>549</v>
      </c>
    </row>
    <row r="42" spans="1:2">
      <c r="A42" s="113" t="s">
        <v>535</v>
      </c>
      <c r="B42" s="113" t="s">
        <v>549</v>
      </c>
    </row>
    <row r="43" spans="1:2">
      <c r="A43" s="114" t="s">
        <v>139</v>
      </c>
      <c r="B43" s="114" t="s">
        <v>548</v>
      </c>
    </row>
    <row r="44" spans="1:2">
      <c r="A44" s="113" t="s">
        <v>140</v>
      </c>
      <c r="B44" s="113" t="s">
        <v>548</v>
      </c>
    </row>
    <row r="45" spans="1:2">
      <c r="A45" s="114" t="s">
        <v>539</v>
      </c>
      <c r="B45" s="113" t="s">
        <v>549</v>
      </c>
    </row>
    <row r="46" spans="1:2">
      <c r="A46" s="113" t="s">
        <v>141</v>
      </c>
      <c r="B46" s="113"/>
    </row>
    <row r="47" spans="1:2">
      <c r="A47" s="198" t="s">
        <v>142</v>
      </c>
      <c r="B47" s="113"/>
    </row>
    <row r="49" spans="1:1">
      <c r="A49" t="s">
        <v>550</v>
      </c>
    </row>
    <row r="50" spans="1:1">
      <c r="A50" t="s">
        <v>168</v>
      </c>
    </row>
    <row r="51" spans="1:1">
      <c r="A51" t="s">
        <v>163</v>
      </c>
    </row>
  </sheetData>
  <pageMargins left="0.7" right="0.7" top="0.75" bottom="0.75" header="0.3" footer="0.3"/>
  <pageSetup orientation="portrait" horizontalDpi="1200" verticalDpi="1200" r:id="rId1"/>
  <headerFooter>
    <oddHeader>&amp;C&amp;"Calibri"&amp;10&amp;K000000 Unclassified&amp;1#_x000D_</oddHeader>
    <oddFooter>&amp;C_x000D_&amp;1#&amp;"Calibri"&amp;10&amp;K000000 Unclassified</oddFooter>
  </headerFooter>
  <drawing r:id="rId2"/>
  <legacyDrawing r:id="rId3"/>
  <tableParts count="6">
    <tablePart r:id="rId4"/>
    <tablePart r:id="rId5"/>
    <tablePart r:id="rId6"/>
    <tablePart r:id="rId7"/>
    <tablePart r:id="rId8"/>
    <tablePart r:id="rId9"/>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77B36-C230-4C69-93C9-9AA7BCBC8508}">
  <sheetPr codeName="Sheet2">
    <pageSetUpPr fitToPage="1"/>
  </sheetPr>
  <dimension ref="A1:L118"/>
  <sheetViews>
    <sheetView zoomScale="85" zoomScaleNormal="85" workbookViewId="0">
      <selection activeCell="H14" sqref="H14"/>
    </sheetView>
  </sheetViews>
  <sheetFormatPr defaultColWidth="9.08984375" defaultRowHeight="14.5"/>
  <cols>
    <col min="1" max="1" width="36" customWidth="1"/>
    <col min="2" max="2" width="21.08984375" customWidth="1"/>
    <col min="3" max="3" width="18.90625" customWidth="1"/>
    <col min="4" max="4" width="22.08984375" customWidth="1"/>
    <col min="5" max="5" width="20" customWidth="1"/>
    <col min="6" max="6" width="18.90625" customWidth="1"/>
    <col min="7" max="7" width="15.08984375" customWidth="1"/>
    <col min="8" max="8" width="16.54296875" customWidth="1"/>
  </cols>
  <sheetData>
    <row r="1" spans="1:8" ht="18.5" thickBot="1">
      <c r="A1" s="370" t="s">
        <v>0</v>
      </c>
      <c r="B1" s="371"/>
      <c r="C1" s="371"/>
      <c r="D1" s="371"/>
      <c r="E1" s="371"/>
      <c r="F1" s="371"/>
      <c r="G1" s="371"/>
      <c r="H1" s="372"/>
    </row>
    <row r="2" spans="1:8" ht="15" thickBot="1">
      <c r="A2" s="1" t="s">
        <v>1</v>
      </c>
      <c r="B2" s="373"/>
      <c r="C2" s="373"/>
      <c r="D2" s="373"/>
      <c r="E2" s="2" t="s">
        <v>2</v>
      </c>
      <c r="F2" s="350"/>
      <c r="G2" s="2" t="s">
        <v>3</v>
      </c>
      <c r="H2" s="351"/>
    </row>
    <row r="3" spans="1:8">
      <c r="A3" s="3"/>
      <c r="B3" s="4"/>
      <c r="C3" s="4"/>
      <c r="D3" s="4"/>
      <c r="E3" s="5"/>
      <c r="F3" s="5"/>
      <c r="G3" s="5"/>
      <c r="H3" s="6"/>
    </row>
    <row r="4" spans="1:8">
      <c r="A4" s="7" t="s">
        <v>4</v>
      </c>
      <c r="B4" s="349"/>
      <c r="C4" s="349"/>
      <c r="D4" s="349"/>
      <c r="E4" s="374" t="s">
        <v>5</v>
      </c>
      <c r="F4" s="375"/>
      <c r="G4" s="375"/>
      <c r="H4" s="8"/>
    </row>
    <row r="5" spans="1:8" ht="15" thickBot="1">
      <c r="A5" s="3"/>
      <c r="B5" s="4"/>
      <c r="C5" s="4"/>
      <c r="D5" s="4"/>
      <c r="E5" s="5"/>
      <c r="F5" s="5"/>
      <c r="G5" s="5"/>
      <c r="H5" s="6"/>
    </row>
    <row r="6" spans="1:8" ht="15" thickBot="1">
      <c r="A6" s="376" t="s">
        <v>6</v>
      </c>
      <c r="B6" s="371"/>
      <c r="C6" s="371"/>
      <c r="D6" s="371"/>
      <c r="E6" s="371"/>
      <c r="F6" s="371"/>
      <c r="G6" s="371"/>
      <c r="H6" s="372"/>
    </row>
    <row r="7" spans="1:8">
      <c r="A7" s="9" t="s">
        <v>7</v>
      </c>
      <c r="B7" s="377"/>
      <c r="C7" s="378"/>
      <c r="D7" s="378"/>
      <c r="E7" s="378"/>
      <c r="F7" s="378"/>
      <c r="G7" s="10" t="s">
        <v>8</v>
      </c>
      <c r="H7" s="135"/>
    </row>
    <row r="8" spans="1:8">
      <c r="A8" s="11"/>
      <c r="B8" s="12"/>
      <c r="C8" s="12"/>
      <c r="D8" s="12"/>
      <c r="E8" s="12"/>
      <c r="F8" s="13"/>
      <c r="G8" s="12"/>
      <c r="H8" s="14"/>
    </row>
    <row r="9" spans="1:8">
      <c r="A9" s="15" t="s">
        <v>9</v>
      </c>
      <c r="B9" s="16" t="s">
        <v>10</v>
      </c>
      <c r="C9" s="17"/>
      <c r="D9" s="17"/>
      <c r="E9" s="17" t="s">
        <v>11</v>
      </c>
      <c r="F9" s="17" t="s">
        <v>12</v>
      </c>
      <c r="G9" s="18"/>
      <c r="H9" s="19" t="s">
        <v>13</v>
      </c>
    </row>
    <row r="10" spans="1:8">
      <c r="A10" s="20"/>
      <c r="B10" s="348"/>
      <c r="C10" s="348"/>
      <c r="D10" s="348"/>
      <c r="E10" s="21"/>
      <c r="F10" s="348"/>
      <c r="G10" s="22"/>
      <c r="H10" s="352"/>
    </row>
    <row r="11" spans="1:8">
      <c r="A11" s="20"/>
      <c r="B11" s="22"/>
      <c r="C11" s="22"/>
      <c r="D11" s="22"/>
      <c r="E11" s="22"/>
      <c r="F11" s="22"/>
      <c r="G11" s="22"/>
      <c r="H11" s="6"/>
    </row>
    <row r="12" spans="1:8">
      <c r="A12" s="23" t="s">
        <v>14</v>
      </c>
      <c r="B12" s="118"/>
      <c r="C12" s="28" t="s">
        <v>15</v>
      </c>
      <c r="D12" s="22"/>
      <c r="E12" s="22"/>
      <c r="F12" s="22"/>
      <c r="G12" s="25" t="s">
        <v>16</v>
      </c>
      <c r="H12" s="26"/>
    </row>
    <row r="13" spans="1:8">
      <c r="A13" s="23"/>
      <c r="B13" s="27"/>
      <c r="C13" s="28"/>
      <c r="D13" s="22"/>
      <c r="E13" s="22"/>
      <c r="F13" s="22"/>
      <c r="G13" s="29"/>
      <c r="H13" s="30"/>
    </row>
    <row r="14" spans="1:8">
      <c r="A14" s="31" t="s">
        <v>17</v>
      </c>
      <c r="B14" s="32"/>
      <c r="C14" s="32"/>
      <c r="D14" s="32"/>
      <c r="E14" s="32"/>
      <c r="F14" s="32"/>
      <c r="G14" s="33"/>
      <c r="H14" s="34"/>
    </row>
    <row r="15" spans="1:8">
      <c r="A15" s="35"/>
      <c r="B15" s="22"/>
      <c r="C15" s="22"/>
      <c r="D15" s="22"/>
      <c r="E15" s="22"/>
      <c r="F15" s="22"/>
      <c r="G15" s="22"/>
      <c r="H15" s="30"/>
    </row>
    <row r="16" spans="1:8">
      <c r="A16" s="23" t="s">
        <v>18</v>
      </c>
      <c r="B16" s="348"/>
      <c r="C16" s="5"/>
      <c r="D16" s="36" t="s">
        <v>19</v>
      </c>
      <c r="E16" s="353">
        <v>1</v>
      </c>
      <c r="F16" s="37"/>
      <c r="G16" s="5"/>
      <c r="H16" s="6"/>
    </row>
    <row r="17" spans="1:8">
      <c r="A17" s="23"/>
      <c r="B17" s="5"/>
      <c r="C17" s="5"/>
      <c r="D17" s="29"/>
      <c r="E17" s="37"/>
      <c r="F17" s="37"/>
      <c r="G17" s="5"/>
      <c r="H17" s="6" t="s">
        <v>20</v>
      </c>
    </row>
    <row r="18" spans="1:8">
      <c r="A18" s="23" t="s">
        <v>21</v>
      </c>
      <c r="B18" s="38"/>
      <c r="C18" s="38"/>
      <c r="D18" s="267"/>
      <c r="E18" s="39" t="s">
        <v>22</v>
      </c>
      <c r="F18" s="354"/>
      <c r="G18" s="354"/>
      <c r="H18" s="268"/>
    </row>
    <row r="19" spans="1:8">
      <c r="A19" s="31"/>
      <c r="B19" s="40"/>
      <c r="C19" s="40"/>
      <c r="D19" s="40"/>
      <c r="E19" s="40"/>
      <c r="F19" s="40"/>
      <c r="G19" s="41"/>
      <c r="H19" s="42"/>
    </row>
    <row r="20" spans="1:8">
      <c r="A20" s="31" t="s">
        <v>23</v>
      </c>
      <c r="B20" s="38"/>
      <c r="C20" s="38"/>
      <c r="D20" s="38"/>
      <c r="E20" s="43" t="s">
        <v>24</v>
      </c>
      <c r="F20" s="181"/>
      <c r="G20" s="44"/>
      <c r="H20" s="45"/>
    </row>
    <row r="21" spans="1:8">
      <c r="A21" s="31"/>
      <c r="B21" s="40"/>
      <c r="C21" s="46"/>
      <c r="D21" s="40"/>
      <c r="E21" s="40"/>
      <c r="F21" s="40"/>
      <c r="G21" s="41"/>
      <c r="H21" s="42"/>
    </row>
    <row r="22" spans="1:8">
      <c r="A22" s="31" t="s">
        <v>25</v>
      </c>
      <c r="B22" s="357"/>
      <c r="C22" s="357"/>
      <c r="D22" s="357"/>
      <c r="E22" s="357"/>
      <c r="F22" s="357"/>
      <c r="G22" s="25" t="s">
        <v>26</v>
      </c>
      <c r="H22" s="355"/>
    </row>
    <row r="23" spans="1:8">
      <c r="A23" s="48" t="s">
        <v>27</v>
      </c>
      <c r="B23" s="358">
        <v>0</v>
      </c>
      <c r="C23" s="358">
        <v>0</v>
      </c>
      <c r="D23" s="358">
        <v>0</v>
      </c>
      <c r="E23" s="358">
        <v>0</v>
      </c>
      <c r="F23" s="358">
        <v>0</v>
      </c>
      <c r="G23" s="49"/>
      <c r="H23" s="356">
        <v>0</v>
      </c>
    </row>
    <row r="24" spans="1:8">
      <c r="A24" s="48"/>
      <c r="B24" s="50"/>
      <c r="C24" s="50"/>
      <c r="D24" s="50"/>
      <c r="E24" s="50"/>
      <c r="F24" s="50"/>
      <c r="G24" s="50"/>
      <c r="H24" s="6"/>
    </row>
    <row r="25" spans="1:8">
      <c r="A25" s="51" t="s">
        <v>28</v>
      </c>
      <c r="B25" s="52"/>
      <c r="C25" s="52"/>
      <c r="D25" s="52"/>
      <c r="E25" s="52"/>
      <c r="F25" s="52"/>
      <c r="G25" s="52"/>
      <c r="H25" s="6"/>
    </row>
    <row r="26" spans="1:8">
      <c r="A26" s="23" t="s">
        <v>29</v>
      </c>
      <c r="B26" s="359">
        <v>0</v>
      </c>
      <c r="C26" s="54" t="s">
        <v>30</v>
      </c>
      <c r="D26" s="52"/>
      <c r="E26" s="52"/>
      <c r="F26" s="52"/>
      <c r="G26" s="52"/>
      <c r="H26" s="6"/>
    </row>
    <row r="27" spans="1:8" ht="14.25" customHeight="1">
      <c r="A27" s="369" t="s">
        <v>31</v>
      </c>
      <c r="B27" s="53"/>
      <c r="C27" s="54"/>
      <c r="D27" s="52"/>
      <c r="E27" s="52"/>
      <c r="F27" s="52"/>
      <c r="G27" s="52"/>
      <c r="H27" s="6"/>
    </row>
    <row r="28" spans="1:8">
      <c r="A28" s="369"/>
      <c r="B28" s="162"/>
      <c r="C28" s="54"/>
      <c r="D28" s="52"/>
      <c r="E28" s="52"/>
      <c r="F28" s="52"/>
      <c r="G28" s="52"/>
      <c r="H28" s="6"/>
    </row>
    <row r="29" spans="1:8" ht="15" thickBot="1">
      <c r="A29" s="55"/>
      <c r="B29" s="56"/>
      <c r="C29" s="57"/>
      <c r="D29" s="56"/>
      <c r="E29" s="56"/>
      <c r="F29" s="56"/>
      <c r="G29" s="56"/>
      <c r="H29" s="58"/>
    </row>
    <row r="30" spans="1:8" ht="15" thickBot="1">
      <c r="A30" s="376" t="s">
        <v>32</v>
      </c>
      <c r="B30" s="379"/>
      <c r="C30" s="371"/>
      <c r="D30" s="371"/>
      <c r="E30" s="371"/>
      <c r="F30" s="371"/>
      <c r="G30" s="371"/>
      <c r="H30" s="372"/>
    </row>
    <row r="31" spans="1:8">
      <c r="A31" s="59"/>
      <c r="B31" s="60"/>
      <c r="C31" s="60"/>
      <c r="D31" s="60"/>
      <c r="E31" s="60"/>
      <c r="F31" s="60"/>
      <c r="G31" s="60"/>
      <c r="H31" s="61"/>
    </row>
    <row r="32" spans="1:8">
      <c r="A32" s="62" t="s">
        <v>33</v>
      </c>
      <c r="B32" s="63"/>
      <c r="C32" s="119">
        <f>B12</f>
        <v>0</v>
      </c>
      <c r="D32" s="5"/>
      <c r="E32" s="52"/>
      <c r="F32" s="52"/>
      <c r="G32" s="52"/>
      <c r="H32" s="6"/>
    </row>
    <row r="33" spans="1:12">
      <c r="A33" s="62" t="s">
        <v>34</v>
      </c>
      <c r="B33" s="64" t="s">
        <v>35</v>
      </c>
      <c r="C33" s="120">
        <f>B23+C23+D23+E23+F23+H23</f>
        <v>0</v>
      </c>
      <c r="D33" s="24" t="s">
        <v>36</v>
      </c>
      <c r="E33" s="65"/>
      <c r="F33" s="65"/>
      <c r="G33" s="5"/>
      <c r="H33" s="6"/>
      <c r="I33" s="155"/>
      <c r="J33" s="155"/>
      <c r="K33" s="155"/>
      <c r="L33" s="155"/>
    </row>
    <row r="34" spans="1:12">
      <c r="A34" s="62" t="s">
        <v>37</v>
      </c>
      <c r="B34" s="66" t="s">
        <v>35</v>
      </c>
      <c r="C34" s="121">
        <f>$B$26</f>
        <v>0</v>
      </c>
      <c r="D34" s="24" t="s">
        <v>38</v>
      </c>
      <c r="E34" s="65"/>
      <c r="F34" s="65"/>
      <c r="G34" s="5"/>
      <c r="H34" s="6"/>
      <c r="I34" s="155"/>
      <c r="J34" s="155"/>
      <c r="K34" s="155"/>
      <c r="L34" s="155"/>
    </row>
    <row r="35" spans="1:12">
      <c r="A35" s="31" t="s">
        <v>39</v>
      </c>
      <c r="B35" s="163" t="s">
        <v>40</v>
      </c>
      <c r="C35" s="122">
        <f>C32-C33-C34</f>
        <v>0</v>
      </c>
      <c r="D35" s="65"/>
      <c r="E35" s="65"/>
      <c r="F35" s="65"/>
      <c r="G35" s="5"/>
      <c r="H35" s="6"/>
      <c r="I35" s="156">
        <f>0.25*C35</f>
        <v>0</v>
      </c>
      <c r="J35" s="155"/>
      <c r="K35" s="155" t="s">
        <v>41</v>
      </c>
      <c r="L35" s="155"/>
    </row>
    <row r="36" spans="1:12" ht="15" thickBot="1">
      <c r="A36" s="62"/>
      <c r="B36" s="63"/>
      <c r="C36" s="67"/>
      <c r="D36" s="65"/>
      <c r="E36" s="65"/>
      <c r="F36" s="65"/>
      <c r="G36" s="5"/>
      <c r="H36" s="6"/>
      <c r="I36" s="155"/>
      <c r="J36" s="155"/>
      <c r="K36" s="155"/>
      <c r="L36" s="155"/>
    </row>
    <row r="37" spans="1:12">
      <c r="A37" s="380" t="s">
        <v>580</v>
      </c>
      <c r="B37" s="379"/>
      <c r="C37" s="379"/>
      <c r="D37" s="379"/>
      <c r="E37" s="379"/>
      <c r="F37" s="379"/>
      <c r="G37" s="379"/>
      <c r="H37" s="381"/>
    </row>
    <row r="38" spans="1:12" ht="62.5">
      <c r="A38" s="68"/>
      <c r="B38" s="382" t="s">
        <v>42</v>
      </c>
      <c r="C38" s="383"/>
      <c r="D38" s="159" t="s">
        <v>43</v>
      </c>
      <c r="E38" s="160" t="s">
        <v>44</v>
      </c>
      <c r="F38" s="69" t="s">
        <v>577</v>
      </c>
      <c r="G38" s="384" t="s">
        <v>45</v>
      </c>
      <c r="H38" s="385"/>
    </row>
    <row r="39" spans="1:12">
      <c r="A39" s="70">
        <v>1</v>
      </c>
      <c r="B39" s="386"/>
      <c r="C39" s="387"/>
      <c r="D39" s="360">
        <v>0</v>
      </c>
      <c r="E39" s="360">
        <v>0</v>
      </c>
      <c r="F39" s="157" t="str">
        <f>IF(E39&gt;0,(IFERROR(VLOOKUP(E10,VLOOKUP2!$A$28:$B$36,2,FALSE),"")),"")</f>
        <v/>
      </c>
      <c r="G39" s="388">
        <f>SUM(D39:E39)</f>
        <v>0</v>
      </c>
      <c r="H39" s="389"/>
    </row>
    <row r="40" spans="1:12">
      <c r="A40" s="70">
        <v>2</v>
      </c>
      <c r="B40" s="386"/>
      <c r="C40" s="387"/>
      <c r="D40" s="360">
        <v>0</v>
      </c>
      <c r="E40" s="360">
        <v>0</v>
      </c>
      <c r="F40" s="157" t="str">
        <f>IF(E40&gt;0,(IFERROR(VLOOKUP(E10,VLOOKUP2!$A$29:$B$36,2,FALSE),"")),"")</f>
        <v/>
      </c>
      <c r="G40" s="388">
        <f t="shared" ref="G40:G46" si="0">SUM(D40:E40)</f>
        <v>0</v>
      </c>
      <c r="H40" s="389"/>
    </row>
    <row r="41" spans="1:12">
      <c r="A41" s="70">
        <v>3</v>
      </c>
      <c r="B41" s="386"/>
      <c r="C41" s="387"/>
      <c r="D41" s="360">
        <v>0</v>
      </c>
      <c r="E41" s="360">
        <v>0</v>
      </c>
      <c r="F41" s="157" t="str">
        <f>IF(E41&gt;0,(IFERROR(VLOOKUP(E10,VLOOKUP2!$A$29:$B$36,2,FALSE),"")),"")</f>
        <v/>
      </c>
      <c r="G41" s="388">
        <f t="shared" si="0"/>
        <v>0</v>
      </c>
      <c r="H41" s="389"/>
    </row>
    <row r="42" spans="1:12">
      <c r="A42" s="70">
        <v>4</v>
      </c>
      <c r="B42" s="386"/>
      <c r="C42" s="387"/>
      <c r="D42" s="360">
        <v>0</v>
      </c>
      <c r="E42" s="360">
        <v>0</v>
      </c>
      <c r="F42" s="157" t="str">
        <f>IF(E42&gt;0,(IFERROR(VLOOKUP(E10,VLOOKUP2!$A$29:$B$36,2,FALSE),"")),"")</f>
        <v/>
      </c>
      <c r="G42" s="388">
        <f t="shared" si="0"/>
        <v>0</v>
      </c>
      <c r="H42" s="389"/>
    </row>
    <row r="43" spans="1:12">
      <c r="A43" s="70">
        <v>5</v>
      </c>
      <c r="B43" s="386"/>
      <c r="C43" s="387"/>
      <c r="D43" s="360">
        <v>0</v>
      </c>
      <c r="E43" s="360">
        <v>0</v>
      </c>
      <c r="F43" s="157" t="str">
        <f>IF(E43&gt;0,(IFERROR(VLOOKUP(E10,VLOOKUP2!$A$29:$B$36,2,FALSE),"")),"")</f>
        <v/>
      </c>
      <c r="G43" s="388">
        <f t="shared" si="0"/>
        <v>0</v>
      </c>
      <c r="H43" s="389"/>
    </row>
    <row r="44" spans="1:12">
      <c r="A44" s="70">
        <v>6</v>
      </c>
      <c r="B44" s="386"/>
      <c r="C44" s="387"/>
      <c r="D44" s="360">
        <v>0</v>
      </c>
      <c r="E44" s="360">
        <v>0</v>
      </c>
      <c r="F44" s="157" t="str">
        <f>IF(E44&gt;0,(IFERROR(VLOOKUP(E10,VLOOKUP2!$A$29:$B$36,2,FALSE),"")),"")</f>
        <v/>
      </c>
      <c r="G44" s="388">
        <f t="shared" si="0"/>
        <v>0</v>
      </c>
      <c r="H44" s="389"/>
    </row>
    <row r="45" spans="1:12">
      <c r="A45" s="70">
        <v>7</v>
      </c>
      <c r="B45" s="386"/>
      <c r="C45" s="387"/>
      <c r="D45" s="360">
        <v>0</v>
      </c>
      <c r="E45" s="360">
        <v>0</v>
      </c>
      <c r="F45" s="157" t="str">
        <f>IF(E45&gt;0,(IFERROR(VLOOKUP(E10,VLOOKUP2!$A$29:$B$36,2,FALSE),"")),"")</f>
        <v/>
      </c>
      <c r="G45" s="388">
        <f t="shared" si="0"/>
        <v>0</v>
      </c>
      <c r="H45" s="389"/>
    </row>
    <row r="46" spans="1:12">
      <c r="A46" s="70">
        <v>8</v>
      </c>
      <c r="B46" s="392"/>
      <c r="C46" s="393"/>
      <c r="D46" s="361">
        <v>0</v>
      </c>
      <c r="E46" s="361">
        <v>0</v>
      </c>
      <c r="F46" s="157" t="str">
        <f>IF(E46&gt;0,(IFERROR(VLOOKUP(E10,VLOOKUP2!$A$29:$B$36,2,FALSE),"")),"")</f>
        <v/>
      </c>
      <c r="G46" s="394">
        <f t="shared" si="0"/>
        <v>0</v>
      </c>
      <c r="H46" s="395"/>
    </row>
    <row r="47" spans="1:12">
      <c r="A47" s="71"/>
      <c r="C47" s="36"/>
      <c r="D47" s="36"/>
      <c r="E47" s="36"/>
      <c r="F47" s="36" t="s">
        <v>581</v>
      </c>
      <c r="G47" s="36" t="s">
        <v>47</v>
      </c>
      <c r="H47" s="125">
        <f>SUMIF($F$39:$F$46,"",$D$39:$D$46)+SUMIF($F$39:$F$46,"",$E$39:$E$46)+SUMIF(F39:F46,"Non",G39:H46)</f>
        <v>0</v>
      </c>
    </row>
    <row r="48" spans="1:12">
      <c r="A48" s="73"/>
      <c r="B48" s="36"/>
      <c r="C48" s="36"/>
      <c r="D48" s="36"/>
      <c r="E48" s="36"/>
      <c r="F48" s="36" t="s">
        <v>582</v>
      </c>
      <c r="G48" s="36" t="s">
        <v>48</v>
      </c>
      <c r="H48" s="125">
        <f>SUMIF($F$39:$F$46,"Oui",$D$39:$D$46)+SUMIF($F$39:$F$46,"Oui",$E$39:$E$46)</f>
        <v>0</v>
      </c>
    </row>
    <row r="49" spans="1:8">
      <c r="A49" s="73"/>
      <c r="B49" s="36"/>
      <c r="C49" s="36"/>
      <c r="D49" s="36"/>
      <c r="E49" s="36"/>
      <c r="F49" s="36"/>
      <c r="G49" s="36"/>
      <c r="H49" s="74"/>
    </row>
    <row r="50" spans="1:8" ht="29.25" customHeight="1">
      <c r="A50" s="396" t="s">
        <v>572</v>
      </c>
      <c r="B50" s="397"/>
      <c r="C50" s="397"/>
      <c r="D50" s="345">
        <f>SUM(H47:H48)</f>
        <v>0</v>
      </c>
      <c r="E50" s="5" t="s">
        <v>570</v>
      </c>
      <c r="F50" s="5"/>
      <c r="G50" s="5"/>
      <c r="H50" s="6"/>
    </row>
    <row r="51" spans="1:8">
      <c r="A51" s="62" t="s">
        <v>16</v>
      </c>
      <c r="B51" s="5"/>
      <c r="C51" s="75"/>
      <c r="D51" s="76">
        <f>$H$12</f>
        <v>0</v>
      </c>
      <c r="E51" s="5" t="s">
        <v>49</v>
      </c>
      <c r="F51" s="5"/>
      <c r="G51" s="5"/>
      <c r="H51" s="6"/>
    </row>
    <row r="52" spans="1:8">
      <c r="A52" s="35" t="s">
        <v>50</v>
      </c>
      <c r="B52" s="5"/>
      <c r="C52" s="36" t="s">
        <v>51</v>
      </c>
      <c r="D52" s="124">
        <f>D50*D51</f>
        <v>0</v>
      </c>
      <c r="E52" s="5"/>
      <c r="F52" s="5"/>
      <c r="G52" s="5"/>
      <c r="H52" s="6"/>
    </row>
    <row r="53" spans="1:8" ht="15" thickBot="1">
      <c r="A53" s="77"/>
      <c r="B53" s="78"/>
      <c r="C53" s="78"/>
      <c r="D53" s="57"/>
      <c r="E53" s="57"/>
      <c r="F53" s="57"/>
      <c r="G53" s="57"/>
      <c r="H53" s="58"/>
    </row>
    <row r="54" spans="1:8" ht="30.65" customHeight="1">
      <c r="A54" s="398" t="s">
        <v>578</v>
      </c>
      <c r="B54" s="399"/>
      <c r="C54" s="399"/>
      <c r="D54" s="399"/>
      <c r="E54" s="399"/>
      <c r="F54" s="399"/>
      <c r="G54" s="79" t="str">
        <f>IF(H48&gt;0,"À COMPLÉTER","LAISSER EN BLANC")</f>
        <v>LAISSER EN BLANC</v>
      </c>
      <c r="H54" s="161"/>
    </row>
    <row r="55" spans="1:8" ht="25.5" customHeight="1">
      <c r="A55" s="80"/>
      <c r="B55" s="382" t="s">
        <v>42</v>
      </c>
      <c r="C55" s="383"/>
      <c r="D55" s="69" t="s">
        <v>52</v>
      </c>
      <c r="E55" s="390" t="s">
        <v>53</v>
      </c>
      <c r="F55" s="391"/>
      <c r="G55" s="5"/>
      <c r="H55" s="6"/>
    </row>
    <row r="56" spans="1:8">
      <c r="A56" s="70">
        <v>1</v>
      </c>
      <c r="B56" s="400" t="str">
        <f t="shared" ref="B56:B63" si="1">IF(F39="oui",B39,"")</f>
        <v/>
      </c>
      <c r="C56" s="401"/>
      <c r="D56" s="362"/>
      <c r="E56" s="402">
        <v>0</v>
      </c>
      <c r="F56" s="403"/>
      <c r="G56" s="5"/>
      <c r="H56" s="6"/>
    </row>
    <row r="57" spans="1:8">
      <c r="A57" s="70">
        <v>2</v>
      </c>
      <c r="B57" s="400" t="str">
        <f t="shared" si="1"/>
        <v/>
      </c>
      <c r="C57" s="401"/>
      <c r="D57" s="362"/>
      <c r="E57" s="402">
        <v>0</v>
      </c>
      <c r="F57" s="403"/>
      <c r="G57" s="5"/>
      <c r="H57" s="6"/>
    </row>
    <row r="58" spans="1:8">
      <c r="A58" s="70">
        <v>3</v>
      </c>
      <c r="B58" s="400" t="str">
        <f t="shared" si="1"/>
        <v/>
      </c>
      <c r="C58" s="401"/>
      <c r="D58" s="362"/>
      <c r="E58" s="402">
        <v>0</v>
      </c>
      <c r="F58" s="403"/>
      <c r="G58" s="5"/>
      <c r="H58" s="6"/>
    </row>
    <row r="59" spans="1:8">
      <c r="A59" s="70">
        <v>4</v>
      </c>
      <c r="B59" s="400" t="str">
        <f t="shared" si="1"/>
        <v/>
      </c>
      <c r="C59" s="401"/>
      <c r="D59" s="362"/>
      <c r="E59" s="402">
        <v>0</v>
      </c>
      <c r="F59" s="403"/>
      <c r="G59" s="5"/>
      <c r="H59" s="6"/>
    </row>
    <row r="60" spans="1:8">
      <c r="A60" s="70">
        <v>5</v>
      </c>
      <c r="B60" s="400" t="str">
        <f t="shared" si="1"/>
        <v/>
      </c>
      <c r="C60" s="401"/>
      <c r="D60" s="362"/>
      <c r="E60" s="402">
        <v>0</v>
      </c>
      <c r="F60" s="403"/>
      <c r="G60" s="5"/>
      <c r="H60" s="6"/>
    </row>
    <row r="61" spans="1:8">
      <c r="A61" s="70">
        <v>6</v>
      </c>
      <c r="B61" s="400" t="str">
        <f t="shared" si="1"/>
        <v/>
      </c>
      <c r="C61" s="401"/>
      <c r="D61" s="362"/>
      <c r="E61" s="402">
        <v>0</v>
      </c>
      <c r="F61" s="403"/>
      <c r="G61" s="5"/>
      <c r="H61" s="6"/>
    </row>
    <row r="62" spans="1:8">
      <c r="A62" s="70">
        <v>7</v>
      </c>
      <c r="B62" s="400" t="str">
        <f t="shared" si="1"/>
        <v/>
      </c>
      <c r="C62" s="401"/>
      <c r="D62" s="362"/>
      <c r="E62" s="402">
        <v>0</v>
      </c>
      <c r="F62" s="403"/>
      <c r="G62" s="5"/>
      <c r="H62" s="6"/>
    </row>
    <row r="63" spans="1:8">
      <c r="A63" s="71">
        <v>8</v>
      </c>
      <c r="B63" s="400" t="str">
        <f t="shared" si="1"/>
        <v/>
      </c>
      <c r="C63" s="401"/>
      <c r="D63" s="363"/>
      <c r="E63" s="404">
        <v>0</v>
      </c>
      <c r="F63" s="405"/>
      <c r="G63" s="5"/>
      <c r="H63" s="6"/>
    </row>
    <row r="64" spans="1:8">
      <c r="A64" s="73"/>
      <c r="B64" s="39"/>
      <c r="C64" s="39"/>
      <c r="D64" s="36" t="s">
        <v>54</v>
      </c>
      <c r="E64" s="36" t="s">
        <v>55</v>
      </c>
      <c r="F64" s="126">
        <f>SUM(E56:F63)</f>
        <v>0</v>
      </c>
      <c r="G64" s="5"/>
      <c r="H64" s="6"/>
    </row>
    <row r="65" spans="1:8">
      <c r="A65" s="73"/>
      <c r="B65" s="36"/>
      <c r="C65" s="36"/>
      <c r="D65" s="36"/>
      <c r="E65" s="5"/>
      <c r="F65" s="36"/>
      <c r="G65" s="5"/>
      <c r="H65" s="6"/>
    </row>
    <row r="66" spans="1:8" ht="14.25" customHeight="1">
      <c r="A66" s="406" t="s">
        <v>56</v>
      </c>
      <c r="B66" s="407"/>
      <c r="C66" s="364"/>
      <c r="D66" s="364"/>
      <c r="E66" s="349"/>
      <c r="F66" s="364"/>
      <c r="G66" s="365"/>
      <c r="H66" s="6"/>
    </row>
    <row r="67" spans="1:8" ht="24" customHeight="1">
      <c r="A67" s="406"/>
      <c r="B67" s="407"/>
      <c r="C67" s="364"/>
      <c r="D67" s="364"/>
      <c r="E67" s="349"/>
      <c r="F67" s="364"/>
      <c r="G67" s="349"/>
      <c r="H67" s="6"/>
    </row>
    <row r="68" spans="1:8" ht="33.9" customHeight="1">
      <c r="A68" s="408" t="str">
        <f>IF(F64&gt;0,VLOOKUP(E10,VLOOKUP2!A39:B47,2,FALSE),"")</f>
        <v/>
      </c>
      <c r="B68" s="409"/>
      <c r="C68" s="36"/>
      <c r="D68" s="36"/>
      <c r="E68" s="5"/>
      <c r="F68" s="36"/>
      <c r="G68" s="5"/>
      <c r="H68" s="6"/>
    </row>
    <row r="69" spans="1:8">
      <c r="A69" s="35"/>
      <c r="B69" s="81" t="s">
        <v>57</v>
      </c>
      <c r="C69" s="36" t="s">
        <v>55</v>
      </c>
      <c r="D69" s="164">
        <f>F64</f>
        <v>0</v>
      </c>
      <c r="E69" s="5"/>
      <c r="F69" s="81"/>
      <c r="G69" s="36"/>
      <c r="H69" s="72"/>
    </row>
    <row r="70" spans="1:8">
      <c r="A70" s="35"/>
      <c r="B70" s="81" t="s">
        <v>58</v>
      </c>
      <c r="C70" s="82" t="s">
        <v>59</v>
      </c>
      <c r="D70" s="164">
        <f>IFERROR(VLOOKUP2!C22,0)</f>
        <v>0</v>
      </c>
      <c r="E70" s="52"/>
      <c r="F70" s="81"/>
      <c r="G70" s="82"/>
      <c r="H70" s="83"/>
    </row>
    <row r="71" spans="1:8">
      <c r="A71" s="35"/>
      <c r="B71" s="81"/>
      <c r="C71" s="82"/>
      <c r="D71" s="84"/>
      <c r="E71" s="85"/>
      <c r="F71" s="5"/>
      <c r="G71" s="5"/>
      <c r="H71" s="6"/>
    </row>
    <row r="72" spans="1:8">
      <c r="A72" s="86" t="s">
        <v>60</v>
      </c>
      <c r="B72" s="366"/>
      <c r="C72" s="82" t="s">
        <v>59</v>
      </c>
      <c r="D72" s="367">
        <v>0</v>
      </c>
      <c r="E72" s="41" t="s">
        <v>61</v>
      </c>
      <c r="F72" s="81"/>
      <c r="G72" s="82"/>
      <c r="H72" s="83"/>
    </row>
    <row r="73" spans="1:8">
      <c r="A73" s="35"/>
      <c r="B73" s="36" t="s">
        <v>62</v>
      </c>
      <c r="C73" s="36" t="s">
        <v>63</v>
      </c>
      <c r="D73" s="127">
        <f>D69-D70-D72</f>
        <v>0</v>
      </c>
      <c r="E73" s="5"/>
      <c r="F73" s="5"/>
      <c r="G73" s="36"/>
      <c r="H73" s="72"/>
    </row>
    <row r="74" spans="1:8">
      <c r="A74" s="35"/>
      <c r="B74" s="36"/>
      <c r="C74" s="36"/>
      <c r="D74" s="87"/>
      <c r="E74" s="5"/>
      <c r="F74" s="5"/>
      <c r="G74" s="36"/>
      <c r="H74" s="72"/>
    </row>
    <row r="75" spans="1:8" ht="15" thickBot="1">
      <c r="A75" s="55"/>
      <c r="B75" s="88"/>
      <c r="C75" s="89"/>
      <c r="D75" s="90"/>
      <c r="E75" s="57"/>
      <c r="F75" s="57"/>
      <c r="G75" s="89"/>
      <c r="H75" s="58"/>
    </row>
    <row r="76" spans="1:8" ht="15" thickBot="1">
      <c r="A76" s="410" t="s">
        <v>64</v>
      </c>
      <c r="B76" s="411"/>
      <c r="C76" s="411"/>
      <c r="D76" s="411"/>
      <c r="E76" s="411"/>
      <c r="F76" s="411"/>
      <c r="G76" s="411"/>
      <c r="H76" s="412"/>
    </row>
    <row r="77" spans="1:8">
      <c r="A77" s="35"/>
      <c r="B77" s="47"/>
      <c r="C77" s="25"/>
      <c r="D77" s="91"/>
      <c r="E77" s="43"/>
      <c r="F77" s="43"/>
      <c r="G77" s="43"/>
      <c r="H77" s="92"/>
    </row>
    <row r="78" spans="1:8">
      <c r="A78" s="23" t="s">
        <v>65</v>
      </c>
      <c r="B78" s="47"/>
      <c r="C78" s="25"/>
      <c r="D78" s="128">
        <f>IF(D52&gt;D73, D52,D73)</f>
        <v>0</v>
      </c>
      <c r="E78" s="5" t="s">
        <v>571</v>
      </c>
      <c r="G78" s="413" t="str">
        <f>(IF(COUNTIF($F$39:$F$46,"Oui")&gt;(COUNTIF($E$56:$F$63,"&gt;0")),"ERREUR - COMPLÉTER LA SECTION C - INFO SUR L'ALLOCATION DE LOGEMENT.",""))</f>
        <v/>
      </c>
      <c r="H78" s="414"/>
    </row>
    <row r="79" spans="1:8">
      <c r="A79" s="31"/>
      <c r="B79" s="41"/>
      <c r="C79" s="41"/>
      <c r="D79" s="93"/>
      <c r="E79" s="5"/>
      <c r="F79" s="347"/>
      <c r="G79" s="413"/>
      <c r="H79" s="414"/>
    </row>
    <row r="80" spans="1:8" ht="14.25" customHeight="1">
      <c r="A80" s="369" t="s">
        <v>66</v>
      </c>
      <c r="B80" s="81" t="s">
        <v>67</v>
      </c>
      <c r="C80" s="82" t="s">
        <v>59</v>
      </c>
      <c r="D80" s="167" t="str">
        <f>IFERROR(IF(VLOOKUP2!J4=FALSE,(VLOOKUP(VLOOKUP2!$B$1,'Utility and Services Table'!$A:$D,2,FALSE)),"0"),"")</f>
        <v/>
      </c>
      <c r="E80" s="85"/>
      <c r="F80" s="5"/>
      <c r="G80" s="413"/>
      <c r="H80" s="414"/>
    </row>
    <row r="81" spans="1:8">
      <c r="A81" s="369"/>
      <c r="B81" s="81" t="s">
        <v>68</v>
      </c>
      <c r="C81" s="82" t="s">
        <v>59</v>
      </c>
      <c r="D81" s="167" t="str">
        <f>IFERROR(IF(VLOOKUP2!J5=FALSE,(VLOOKUP(VLOOKUP2!$B$1,'Utility and Services Table'!$A:$D,4,FALSE)),"0"),"")</f>
        <v/>
      </c>
      <c r="E81" s="85"/>
      <c r="F81" s="5"/>
      <c r="G81" s="5"/>
      <c r="H81" s="6"/>
    </row>
    <row r="82" spans="1:8">
      <c r="A82" s="35"/>
      <c r="B82" s="81"/>
      <c r="C82" s="82"/>
      <c r="D82" s="94"/>
      <c r="E82" s="85"/>
      <c r="F82" s="5"/>
      <c r="G82" s="5"/>
      <c r="H82" s="6"/>
    </row>
    <row r="83" spans="1:8">
      <c r="A83" s="35"/>
      <c r="B83" s="81" t="s">
        <v>69</v>
      </c>
      <c r="C83" s="82" t="s">
        <v>70</v>
      </c>
      <c r="D83" s="167" t="str">
        <f>IFERROR(IF(VLOOKUP2!J6=TRUE,(VLOOKUP(VLOOKUP2!$B$1,'Utility and Services Table'!$A:$D,3,FALSE)),"0"),"")</f>
        <v>0</v>
      </c>
      <c r="E83" s="85"/>
      <c r="F83" s="5"/>
      <c r="G83" s="5"/>
      <c r="H83" s="6"/>
    </row>
    <row r="84" spans="1:8">
      <c r="A84" s="23" t="s">
        <v>71</v>
      </c>
      <c r="B84" s="5"/>
      <c r="C84" s="36" t="s">
        <v>72</v>
      </c>
      <c r="D84" s="168" t="str">
        <f>IFERROR(D78-D80-D81+D83,"ERREUR - Compléter la section des Renseignements généraux.")</f>
        <v>ERREUR - Compléter la section des Renseignements généraux.</v>
      </c>
      <c r="E84" s="5"/>
      <c r="F84" s="95"/>
      <c r="G84" s="5"/>
      <c r="H84" s="6"/>
    </row>
    <row r="85" spans="1:8" ht="15" thickBot="1">
      <c r="A85" s="23"/>
      <c r="B85" s="5"/>
      <c r="C85" s="36"/>
      <c r="D85" s="169"/>
      <c r="E85" s="5"/>
      <c r="F85" s="95"/>
      <c r="G85" s="5"/>
      <c r="H85" s="6"/>
    </row>
    <row r="86" spans="1:8" ht="15" thickBot="1">
      <c r="A86" s="376" t="s">
        <v>73</v>
      </c>
      <c r="B86" s="371"/>
      <c r="C86" s="371"/>
      <c r="D86" s="371"/>
      <c r="E86" s="371"/>
      <c r="F86" s="371"/>
      <c r="G86" s="371"/>
      <c r="H86" s="372"/>
    </row>
    <row r="87" spans="1:8">
      <c r="A87" s="23"/>
      <c r="B87" s="5"/>
      <c r="C87" s="36"/>
      <c r="D87" s="169"/>
      <c r="E87" s="5"/>
      <c r="F87" s="95"/>
      <c r="G87" s="5"/>
      <c r="H87" s="6"/>
    </row>
    <row r="88" spans="1:8">
      <c r="A88" s="23" t="s">
        <v>33</v>
      </c>
      <c r="B88" s="5"/>
      <c r="C88" s="36"/>
      <c r="D88" s="170">
        <f>B12</f>
        <v>0</v>
      </c>
      <c r="E88" s="5"/>
      <c r="F88" s="95"/>
      <c r="G88" s="5"/>
      <c r="H88" s="6"/>
    </row>
    <row r="89" spans="1:8">
      <c r="A89" s="23"/>
      <c r="B89" s="5"/>
      <c r="C89" s="54"/>
      <c r="D89" s="269"/>
      <c r="E89" s="5"/>
      <c r="F89" s="95"/>
      <c r="G89" s="5"/>
      <c r="H89" s="6"/>
    </row>
    <row r="90" spans="1:8">
      <c r="A90" s="270" t="s">
        <v>34</v>
      </c>
      <c r="B90" s="81" t="s">
        <v>67</v>
      </c>
      <c r="C90" s="82" t="s">
        <v>59</v>
      </c>
      <c r="D90" s="170" t="str">
        <f>IFERROR(VLOOKUP(VLOOKUP2!$B$1,'Utility and Services Table'!$A:$D,2,FALSE),"")</f>
        <v/>
      </c>
      <c r="E90" s="5"/>
      <c r="F90" s="95"/>
      <c r="G90" s="5"/>
      <c r="H90" s="6"/>
    </row>
    <row r="91" spans="1:8">
      <c r="A91" s="62"/>
      <c r="B91" s="81" t="s">
        <v>68</v>
      </c>
      <c r="C91" s="82" t="s">
        <v>59</v>
      </c>
      <c r="D91" s="170" t="str">
        <f>IFERROR(VLOOKUP(VLOOKUP2!$B$1,'Utility and Services Table'!$A:$D,4,FALSE),"")</f>
        <v/>
      </c>
      <c r="E91" s="5"/>
      <c r="F91" s="95"/>
      <c r="G91" s="5"/>
      <c r="H91" s="6"/>
    </row>
    <row r="92" spans="1:8">
      <c r="A92" s="62"/>
      <c r="B92" s="81"/>
      <c r="C92" s="82"/>
      <c r="D92" s="169"/>
      <c r="E92" s="5"/>
      <c r="F92" s="95"/>
      <c r="G92" s="5"/>
      <c r="H92" s="6"/>
    </row>
    <row r="93" spans="1:8">
      <c r="A93" s="23"/>
      <c r="B93" s="81" t="s">
        <v>69</v>
      </c>
      <c r="C93" s="82" t="s">
        <v>59</v>
      </c>
      <c r="D93" s="167" t="str">
        <f>IFERROR(IF(VLOOKUP2!J6=TRUE,(VLOOKUP(VLOOKUP2!$B$1,'Utility and Services Table'!$A:$D,3,FALSE)),"0"),"")</f>
        <v>0</v>
      </c>
      <c r="E93" s="5"/>
      <c r="F93" s="95"/>
      <c r="G93" s="5"/>
      <c r="H93" s="6"/>
    </row>
    <row r="94" spans="1:8" ht="9.65" customHeight="1">
      <c r="A94" s="23"/>
      <c r="B94" s="81"/>
      <c r="C94" s="82"/>
      <c r="D94" s="169"/>
      <c r="E94" s="417" t="str">
        <f>IF(D95&lt;=I35,"","S'il est inférieur à l'ajustement pour les services en A, la règle d'un maximum de 20 % de vos frais d'occupation totale à la règle des services a été appliquée.")</f>
        <v/>
      </c>
      <c r="F94" s="417"/>
      <c r="G94" s="417"/>
      <c r="H94" s="418"/>
    </row>
    <row r="95" spans="1:8" ht="30.9" customHeight="1">
      <c r="A95" s="23"/>
      <c r="B95" s="81" t="s">
        <v>74</v>
      </c>
      <c r="C95" s="82" t="s">
        <v>59</v>
      </c>
      <c r="D95" s="170">
        <f>IF(SUM(B23+C23+D23+E23+F23+H23)&gt;B12*0.2,B12*0.2,SUM(B23+C23+D23+E23+F23+H23))</f>
        <v>0</v>
      </c>
      <c r="E95" s="417"/>
      <c r="F95" s="417"/>
      <c r="G95" s="417"/>
      <c r="H95" s="418"/>
    </row>
    <row r="96" spans="1:8">
      <c r="A96" s="23"/>
      <c r="B96" s="81" t="s">
        <v>75</v>
      </c>
      <c r="C96" s="82" t="s">
        <v>59</v>
      </c>
      <c r="D96" s="170">
        <f>IF(B28="Oui",B26,0)</f>
        <v>0</v>
      </c>
      <c r="E96" s="97"/>
      <c r="F96" s="97"/>
      <c r="G96" s="97"/>
      <c r="H96" s="98"/>
    </row>
    <row r="97" spans="1:8">
      <c r="A97" s="23"/>
      <c r="B97" s="158"/>
      <c r="C97" s="82"/>
      <c r="D97" s="169"/>
      <c r="E97" s="5"/>
      <c r="F97" s="95"/>
      <c r="G97" s="5"/>
      <c r="H97" s="6"/>
    </row>
    <row r="98" spans="1:8">
      <c r="A98" s="35" t="s">
        <v>76</v>
      </c>
      <c r="B98" s="81"/>
      <c r="C98" s="36" t="s">
        <v>77</v>
      </c>
      <c r="D98" s="170" t="str">
        <f>IFERROR(D88-D95-D96-D90-D91-D93, "ERREUR - Compléter la section des Renseignements généraux.")</f>
        <v>ERREUR - Compléter la section des Renseignements généraux.</v>
      </c>
      <c r="E98" s="5"/>
      <c r="F98" s="95"/>
      <c r="G98" s="5"/>
      <c r="H98" s="6"/>
    </row>
    <row r="99" spans="1:8">
      <c r="A99" s="23" t="s">
        <v>78</v>
      </c>
      <c r="B99" s="5"/>
      <c r="C99" s="36" t="s">
        <v>79</v>
      </c>
      <c r="D99" s="170" t="str">
        <f>IFERROR(D98*0.25,"")</f>
        <v/>
      </c>
      <c r="E99" s="5" t="s">
        <v>80</v>
      </c>
      <c r="F99" s="95"/>
      <c r="G99" s="5"/>
      <c r="H99" s="6"/>
    </row>
    <row r="100" spans="1:8" ht="15" thickBot="1">
      <c r="A100" s="35"/>
      <c r="B100" s="5"/>
      <c r="C100" s="5"/>
      <c r="D100" s="5"/>
      <c r="E100" s="5"/>
      <c r="F100" s="5"/>
      <c r="G100" s="5"/>
      <c r="H100" s="6"/>
    </row>
    <row r="101" spans="1:8" ht="15" thickBot="1">
      <c r="A101" s="376" t="s">
        <v>81</v>
      </c>
      <c r="B101" s="371"/>
      <c r="C101" s="371"/>
      <c r="D101" s="371"/>
      <c r="E101" s="371"/>
      <c r="F101" s="371"/>
      <c r="G101" s="371"/>
      <c r="H101" s="372"/>
    </row>
    <row r="102" spans="1:8">
      <c r="A102" s="59"/>
      <c r="B102" s="60"/>
      <c r="C102" s="60"/>
      <c r="D102" s="60"/>
      <c r="E102" s="60"/>
      <c r="F102" s="60"/>
      <c r="G102" s="60"/>
      <c r="H102" s="61"/>
    </row>
    <row r="103" spans="1:8">
      <c r="A103" s="35" t="s">
        <v>39</v>
      </c>
      <c r="B103" s="5"/>
      <c r="C103" s="5"/>
      <c r="D103" s="119">
        <f>$C$35</f>
        <v>0</v>
      </c>
      <c r="E103" s="5" t="s">
        <v>82</v>
      </c>
      <c r="F103" s="5"/>
      <c r="G103" s="5"/>
      <c r="H103" s="6"/>
    </row>
    <row r="104" spans="1:8">
      <c r="A104" s="35" t="s">
        <v>83</v>
      </c>
      <c r="B104" s="5"/>
      <c r="C104" s="82" t="s">
        <v>59</v>
      </c>
      <c r="D104" s="119">
        <f>MAX(D84,D99)</f>
        <v>0</v>
      </c>
      <c r="E104" s="54" t="s">
        <v>84</v>
      </c>
      <c r="F104" s="5"/>
      <c r="G104" s="5"/>
      <c r="H104" s="6"/>
    </row>
    <row r="105" spans="1:8">
      <c r="A105" s="419" t="s">
        <v>85</v>
      </c>
      <c r="B105" s="420"/>
      <c r="C105" s="82" t="s">
        <v>59</v>
      </c>
      <c r="D105" s="153">
        <f>H18</f>
        <v>0</v>
      </c>
      <c r="E105" s="54" t="s">
        <v>86</v>
      </c>
      <c r="F105" s="5"/>
      <c r="G105" s="5"/>
      <c r="H105" s="6"/>
    </row>
    <row r="106" spans="1:8">
      <c r="A106" s="23" t="s">
        <v>87</v>
      </c>
      <c r="B106" s="5"/>
      <c r="C106" s="36" t="s">
        <v>88</v>
      </c>
      <c r="D106" s="129">
        <f>ROUND(MAX(D103-D104-D105,0), 0)</f>
        <v>0</v>
      </c>
      <c r="E106" s="5" t="s">
        <v>89</v>
      </c>
      <c r="F106" s="5"/>
      <c r="G106" s="5"/>
      <c r="H106" s="6"/>
    </row>
    <row r="107" spans="1:8" ht="15" thickBot="1">
      <c r="A107" s="23"/>
      <c r="B107" s="5"/>
      <c r="C107" s="81"/>
      <c r="D107" s="99"/>
      <c r="E107" s="29"/>
      <c r="F107" s="5"/>
      <c r="G107" s="5"/>
      <c r="H107" s="6"/>
    </row>
    <row r="108" spans="1:8" ht="15" thickBot="1">
      <c r="A108" s="376" t="s">
        <v>90</v>
      </c>
      <c r="B108" s="371"/>
      <c r="C108" s="371"/>
      <c r="D108" s="371"/>
      <c r="E108" s="371"/>
      <c r="F108" s="371"/>
      <c r="G108" s="371"/>
      <c r="H108" s="372"/>
    </row>
    <row r="109" spans="1:8">
      <c r="A109" s="59"/>
      <c r="B109" s="60"/>
      <c r="C109" s="60"/>
      <c r="D109" s="60"/>
      <c r="E109" s="60"/>
      <c r="F109" s="60"/>
      <c r="G109" s="60"/>
      <c r="H109" s="61"/>
    </row>
    <row r="110" spans="1:8">
      <c r="A110" s="35" t="s">
        <v>33</v>
      </c>
      <c r="B110" s="5"/>
      <c r="C110" s="5"/>
      <c r="D110" s="120">
        <f>$B$12</f>
        <v>0</v>
      </c>
      <c r="E110" s="5"/>
      <c r="F110" s="5"/>
      <c r="G110" s="5"/>
      <c r="H110" s="6"/>
    </row>
    <row r="111" spans="1:8">
      <c r="A111" s="62" t="s">
        <v>37</v>
      </c>
      <c r="B111" s="5"/>
      <c r="C111" s="82" t="s">
        <v>59</v>
      </c>
      <c r="D111" s="120">
        <f>D96</f>
        <v>0</v>
      </c>
      <c r="E111" s="5"/>
      <c r="F111" s="5"/>
      <c r="G111" s="5"/>
      <c r="H111" s="6"/>
    </row>
    <row r="112" spans="1:8">
      <c r="A112" s="35" t="s">
        <v>91</v>
      </c>
      <c r="B112" s="5"/>
      <c r="C112" s="82" t="s">
        <v>59</v>
      </c>
      <c r="D112" s="130">
        <f>$D$106</f>
        <v>0</v>
      </c>
      <c r="E112" s="5"/>
      <c r="F112" s="5"/>
      <c r="G112" s="5"/>
      <c r="H112" s="6"/>
    </row>
    <row r="113" spans="1:8">
      <c r="A113" s="23" t="s">
        <v>92</v>
      </c>
      <c r="B113" s="5"/>
      <c r="C113" s="36" t="s">
        <v>93</v>
      </c>
      <c r="D113" s="131">
        <f>ROUND((D110-D111)-D112, 0)</f>
        <v>0</v>
      </c>
      <c r="E113" s="5" t="s">
        <v>89</v>
      </c>
      <c r="F113" s="5"/>
      <c r="G113" s="5"/>
      <c r="H113" s="6"/>
    </row>
    <row r="114" spans="1:8">
      <c r="A114" s="35"/>
      <c r="B114" s="5"/>
      <c r="C114" s="82"/>
      <c r="D114" s="100"/>
      <c r="E114" s="5"/>
      <c r="F114" s="5"/>
      <c r="G114" s="5"/>
      <c r="H114" s="6"/>
    </row>
    <row r="115" spans="1:8">
      <c r="A115" s="35" t="s">
        <v>94</v>
      </c>
      <c r="B115" s="415"/>
      <c r="C115" s="416"/>
      <c r="D115" s="5"/>
      <c r="E115" s="81" t="s">
        <v>95</v>
      </c>
      <c r="F115" s="154"/>
      <c r="G115" s="5"/>
      <c r="H115" s="6"/>
    </row>
    <row r="116" spans="1:8">
      <c r="A116" s="35"/>
      <c r="B116" s="5"/>
      <c r="C116" s="5"/>
      <c r="D116" s="5"/>
      <c r="E116" s="81"/>
      <c r="F116" s="5"/>
      <c r="G116" s="5"/>
      <c r="H116" s="6"/>
    </row>
    <row r="117" spans="1:8">
      <c r="A117" s="35" t="s">
        <v>96</v>
      </c>
      <c r="B117" s="415"/>
      <c r="C117" s="416"/>
      <c r="D117" s="5"/>
      <c r="E117" s="81" t="s">
        <v>95</v>
      </c>
      <c r="F117" s="154"/>
      <c r="G117" s="5"/>
      <c r="H117" s="6"/>
    </row>
    <row r="118" spans="1:8" ht="15" thickBot="1">
      <c r="A118" s="55"/>
      <c r="B118" s="57"/>
      <c r="C118" s="57"/>
      <c r="D118" s="57"/>
      <c r="E118" s="57"/>
      <c r="F118" s="57"/>
      <c r="G118" s="57"/>
      <c r="H118" s="58"/>
    </row>
  </sheetData>
  <sheetProtection algorithmName="SHA-512" hashValue="3XikTaA/3JIZQuH5xh1r9oWPdUb6/FmVa2ciqMeapIFoLSl6TRksxIThTmfKgILUvyOoOVuz5L9op3HUVd1JKw==" saltValue="OHpgOIsAhNs3KB8hPLYipg==" spinCount="100000" sheet="1" selectLockedCells="1"/>
  <mergeCells count="58">
    <mergeCell ref="A27:A28"/>
    <mergeCell ref="A1:H1"/>
    <mergeCell ref="B2:D2"/>
    <mergeCell ref="E4:G4"/>
    <mergeCell ref="A6:H6"/>
    <mergeCell ref="B7:F7"/>
    <mergeCell ref="A30:H30"/>
    <mergeCell ref="A37:H37"/>
    <mergeCell ref="B38:C38"/>
    <mergeCell ref="G38:H38"/>
    <mergeCell ref="B39:C39"/>
    <mergeCell ref="G39:H39"/>
    <mergeCell ref="B40:C40"/>
    <mergeCell ref="G40:H40"/>
    <mergeCell ref="B41:C41"/>
    <mergeCell ref="G41:H41"/>
    <mergeCell ref="B42:C42"/>
    <mergeCell ref="G42:H42"/>
    <mergeCell ref="B43:C43"/>
    <mergeCell ref="G43:H43"/>
    <mergeCell ref="B44:C44"/>
    <mergeCell ref="G44:H44"/>
    <mergeCell ref="B45:C45"/>
    <mergeCell ref="G45:H45"/>
    <mergeCell ref="B46:C46"/>
    <mergeCell ref="G46:H46"/>
    <mergeCell ref="A50:C50"/>
    <mergeCell ref="A54:F54"/>
    <mergeCell ref="B55:C55"/>
    <mergeCell ref="E55:F55"/>
    <mergeCell ref="B56:C56"/>
    <mergeCell ref="E56:F56"/>
    <mergeCell ref="B57:C57"/>
    <mergeCell ref="E57:F57"/>
    <mergeCell ref="B58:C58"/>
    <mergeCell ref="E58:F58"/>
    <mergeCell ref="B59:C59"/>
    <mergeCell ref="E59:F59"/>
    <mergeCell ref="B60:C60"/>
    <mergeCell ref="E60:F60"/>
    <mergeCell ref="B61:C61"/>
    <mergeCell ref="E61:F61"/>
    <mergeCell ref="A80:A81"/>
    <mergeCell ref="B62:C62"/>
    <mergeCell ref="E62:F62"/>
    <mergeCell ref="B63:C63"/>
    <mergeCell ref="E63:F63"/>
    <mergeCell ref="A66:B67"/>
    <mergeCell ref="A68:B68"/>
    <mergeCell ref="A76:H76"/>
    <mergeCell ref="G78:H80"/>
    <mergeCell ref="B117:C117"/>
    <mergeCell ref="A86:H86"/>
    <mergeCell ref="E94:H95"/>
    <mergeCell ref="A101:H101"/>
    <mergeCell ref="A105:B105"/>
    <mergeCell ref="A108:H108"/>
    <mergeCell ref="B115:C115"/>
  </mergeCells>
  <conditionalFormatting sqref="G39:H46">
    <cfRule type="expression" priority="1">
      <formula>AND+$F$39:$F$46="Yes"</formula>
    </cfRule>
  </conditionalFormatting>
  <dataValidations count="2">
    <dataValidation type="list" allowBlank="1" showInputMessage="1" showErrorMessage="1" sqref="B28" xr:uid="{C33A6E1D-7938-4AC7-90A6-CE8AC46F62B8}">
      <formula1>"Oui,Non"</formula1>
    </dataValidation>
    <dataValidation type="decimal" allowBlank="1" showInputMessage="1" showErrorMessage="1" sqref="H12" xr:uid="{5C8245E0-CEF7-4E59-874A-ED50670659F6}">
      <formula1>0.25</formula1>
      <formula2>0.3</formula2>
    </dataValidation>
  </dataValidations>
  <pageMargins left="0.7" right="0.7" top="0.75" bottom="0.75" header="0.3" footer="0.3"/>
  <pageSetup scale="55" fitToHeight="0" orientation="portrait" horizontalDpi="1200" verticalDpi="1200" r:id="rId1"/>
  <headerFooter>
    <oddHeader>&amp;C&amp;"Calibri"&amp;10&amp;K000000 Unclassified&amp;1#_x000D_</oddHeader>
    <oddFooter>&amp;C_x000D_&amp;1#&amp;"Calibri"&amp;10&amp;K000000 Unclassified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31750</xdr:colOff>
                    <xdr:row>2</xdr:row>
                    <xdr:rowOff>184150</xdr:rowOff>
                  </from>
                  <to>
                    <xdr:col>1</xdr:col>
                    <xdr:colOff>946150</xdr:colOff>
                    <xdr:row>4</xdr:row>
                    <xdr:rowOff>12700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1</xdr:col>
                    <xdr:colOff>1022350</xdr:colOff>
                    <xdr:row>2</xdr:row>
                    <xdr:rowOff>184150</xdr:rowOff>
                  </from>
                  <to>
                    <xdr:col>2</xdr:col>
                    <xdr:colOff>749300</xdr:colOff>
                    <xdr:row>4</xdr:row>
                    <xdr:rowOff>12700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2</xdr:col>
                    <xdr:colOff>1250950</xdr:colOff>
                    <xdr:row>2</xdr:row>
                    <xdr:rowOff>184150</xdr:rowOff>
                  </from>
                  <to>
                    <xdr:col>3</xdr:col>
                    <xdr:colOff>1079500</xdr:colOff>
                    <xdr:row>4</xdr:row>
                    <xdr:rowOff>0</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1</xdr:col>
                    <xdr:colOff>31750</xdr:colOff>
                    <xdr:row>12</xdr:row>
                    <xdr:rowOff>177800</xdr:rowOff>
                  </from>
                  <to>
                    <xdr:col>1</xdr:col>
                    <xdr:colOff>946150</xdr:colOff>
                    <xdr:row>14</xdr:row>
                    <xdr:rowOff>0</xdr:rowOff>
                  </to>
                </anchor>
              </controlPr>
            </control>
          </mc:Choice>
        </mc:AlternateContent>
        <mc:AlternateContent xmlns:mc="http://schemas.openxmlformats.org/markup-compatibility/2006">
          <mc:Choice Requires="x14">
            <control shapeId="35845" r:id="rId8" name="Check Box 5">
              <controlPr defaultSize="0" autoFill="0" autoLine="0" autoPict="0">
                <anchor moveWithCells="1">
                  <from>
                    <xdr:col>1</xdr:col>
                    <xdr:colOff>1212850</xdr:colOff>
                    <xdr:row>12</xdr:row>
                    <xdr:rowOff>177800</xdr:rowOff>
                  </from>
                  <to>
                    <xdr:col>2</xdr:col>
                    <xdr:colOff>622300</xdr:colOff>
                    <xdr:row>14</xdr:row>
                    <xdr:rowOff>0</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2</xdr:col>
                    <xdr:colOff>889000</xdr:colOff>
                    <xdr:row>12</xdr:row>
                    <xdr:rowOff>177800</xdr:rowOff>
                  </from>
                  <to>
                    <xdr:col>3</xdr:col>
                    <xdr:colOff>508000</xdr:colOff>
                    <xdr:row>14</xdr:row>
                    <xdr:rowOff>0</xdr:rowOff>
                  </to>
                </anchor>
              </controlPr>
            </control>
          </mc:Choice>
        </mc:AlternateContent>
        <mc:AlternateContent xmlns:mc="http://schemas.openxmlformats.org/markup-compatibility/2006">
          <mc:Choice Requires="x14">
            <control shapeId="35847" r:id="rId10" name="Check Box 7">
              <controlPr defaultSize="0" autoFill="0" autoLine="0" autoPict="0">
                <anchor moveWithCells="1">
                  <from>
                    <xdr:col>3</xdr:col>
                    <xdr:colOff>774700</xdr:colOff>
                    <xdr:row>12</xdr:row>
                    <xdr:rowOff>177800</xdr:rowOff>
                  </from>
                  <to>
                    <xdr:col>4</xdr:col>
                    <xdr:colOff>127000</xdr:colOff>
                    <xdr:row>14</xdr:row>
                    <xdr:rowOff>0</xdr:rowOff>
                  </to>
                </anchor>
              </controlPr>
            </control>
          </mc:Choice>
        </mc:AlternateContent>
        <mc:AlternateContent xmlns:mc="http://schemas.openxmlformats.org/markup-compatibility/2006">
          <mc:Choice Requires="x14">
            <control shapeId="35848" r:id="rId11" name="Check Box 8">
              <controlPr defaultSize="0" autoFill="0" autoLine="0" autoPict="0">
                <anchor moveWithCells="1">
                  <from>
                    <xdr:col>4</xdr:col>
                    <xdr:colOff>374650</xdr:colOff>
                    <xdr:row>12</xdr:row>
                    <xdr:rowOff>177800</xdr:rowOff>
                  </from>
                  <to>
                    <xdr:col>4</xdr:col>
                    <xdr:colOff>1181100</xdr:colOff>
                    <xdr:row>14</xdr:row>
                    <xdr:rowOff>0</xdr:rowOff>
                  </to>
                </anchor>
              </controlPr>
            </control>
          </mc:Choice>
        </mc:AlternateContent>
        <mc:AlternateContent xmlns:mc="http://schemas.openxmlformats.org/markup-compatibility/2006">
          <mc:Choice Requires="x14">
            <control shapeId="35849" r:id="rId12" name="Check Box 9">
              <controlPr defaultSize="0" autoFill="0" autoLine="0" autoPict="0">
                <anchor moveWithCells="1">
                  <from>
                    <xdr:col>5</xdr:col>
                    <xdr:colOff>1193800</xdr:colOff>
                    <xdr:row>12</xdr:row>
                    <xdr:rowOff>177800</xdr:rowOff>
                  </from>
                  <to>
                    <xdr:col>7</xdr:col>
                    <xdr:colOff>50800</xdr:colOff>
                    <xdr:row>14</xdr:row>
                    <xdr:rowOff>0</xdr:rowOff>
                  </to>
                </anchor>
              </controlPr>
            </control>
          </mc:Choice>
        </mc:AlternateContent>
        <mc:AlternateContent xmlns:mc="http://schemas.openxmlformats.org/markup-compatibility/2006">
          <mc:Choice Requires="x14">
            <control shapeId="35850" r:id="rId13" name="Check Box 10">
              <controlPr defaultSize="0" autoFill="0" autoLine="0" autoPict="0">
                <anchor moveWithCells="1">
                  <from>
                    <xdr:col>1</xdr:col>
                    <xdr:colOff>31750</xdr:colOff>
                    <xdr:row>16</xdr:row>
                    <xdr:rowOff>184150</xdr:rowOff>
                  </from>
                  <to>
                    <xdr:col>1</xdr:col>
                    <xdr:colOff>946150</xdr:colOff>
                    <xdr:row>18</xdr:row>
                    <xdr:rowOff>0</xdr:rowOff>
                  </to>
                </anchor>
              </controlPr>
            </control>
          </mc:Choice>
        </mc:AlternateContent>
        <mc:AlternateContent xmlns:mc="http://schemas.openxmlformats.org/markup-compatibility/2006">
          <mc:Choice Requires="x14">
            <control shapeId="35851" r:id="rId14" name="Check Box 11">
              <controlPr defaultSize="0" autoFill="0" autoLine="0" autoPict="0">
                <anchor moveWithCells="1">
                  <from>
                    <xdr:col>3</xdr:col>
                    <xdr:colOff>457200</xdr:colOff>
                    <xdr:row>16</xdr:row>
                    <xdr:rowOff>184150</xdr:rowOff>
                  </from>
                  <to>
                    <xdr:col>3</xdr:col>
                    <xdr:colOff>1371600</xdr:colOff>
                    <xdr:row>18</xdr:row>
                    <xdr:rowOff>0</xdr:rowOff>
                  </to>
                </anchor>
              </controlPr>
            </control>
          </mc:Choice>
        </mc:AlternateContent>
        <mc:AlternateContent xmlns:mc="http://schemas.openxmlformats.org/markup-compatibility/2006">
          <mc:Choice Requires="x14">
            <control shapeId="35852" r:id="rId15" name="Check Box 12">
              <controlPr defaultSize="0" autoFill="0" autoLine="0" autoPict="0">
                <anchor moveWithCells="1">
                  <from>
                    <xdr:col>1</xdr:col>
                    <xdr:colOff>31750</xdr:colOff>
                    <xdr:row>19</xdr:row>
                    <xdr:rowOff>0</xdr:rowOff>
                  </from>
                  <to>
                    <xdr:col>1</xdr:col>
                    <xdr:colOff>946150</xdr:colOff>
                    <xdr:row>20</xdr:row>
                    <xdr:rowOff>12700</xdr:rowOff>
                  </to>
                </anchor>
              </controlPr>
            </control>
          </mc:Choice>
        </mc:AlternateContent>
        <mc:AlternateContent xmlns:mc="http://schemas.openxmlformats.org/markup-compatibility/2006">
          <mc:Choice Requires="x14">
            <control shapeId="35853" r:id="rId16" name="Check Box 13">
              <controlPr defaultSize="0" autoFill="0" autoLine="0" autoPict="0">
                <anchor moveWithCells="1">
                  <from>
                    <xdr:col>2</xdr:col>
                    <xdr:colOff>31750</xdr:colOff>
                    <xdr:row>19</xdr:row>
                    <xdr:rowOff>0</xdr:rowOff>
                  </from>
                  <to>
                    <xdr:col>2</xdr:col>
                    <xdr:colOff>946150</xdr:colOff>
                    <xdr:row>20</xdr:row>
                    <xdr:rowOff>12700</xdr:rowOff>
                  </to>
                </anchor>
              </controlPr>
            </control>
          </mc:Choice>
        </mc:AlternateContent>
        <mc:AlternateContent xmlns:mc="http://schemas.openxmlformats.org/markup-compatibility/2006">
          <mc:Choice Requires="x14">
            <control shapeId="35854" r:id="rId17" name="Check Box 14">
              <controlPr defaultSize="0" autoFill="0" autoLine="0" autoPict="0">
                <anchor moveWithCells="1">
                  <from>
                    <xdr:col>3</xdr:col>
                    <xdr:colOff>31750</xdr:colOff>
                    <xdr:row>19</xdr:row>
                    <xdr:rowOff>0</xdr:rowOff>
                  </from>
                  <to>
                    <xdr:col>3</xdr:col>
                    <xdr:colOff>946150</xdr:colOff>
                    <xdr:row>20</xdr:row>
                    <xdr:rowOff>12700</xdr:rowOff>
                  </to>
                </anchor>
              </controlPr>
            </control>
          </mc:Choice>
        </mc:AlternateContent>
        <mc:AlternateContent xmlns:mc="http://schemas.openxmlformats.org/markup-compatibility/2006">
          <mc:Choice Requires="x14">
            <control shapeId="35855" r:id="rId18" name="Check Box 15">
              <controlPr defaultSize="0" autoFill="0" autoLine="0" autoPict="0">
                <anchor moveWithCells="1">
                  <from>
                    <xdr:col>1</xdr:col>
                    <xdr:colOff>31750</xdr:colOff>
                    <xdr:row>21</xdr:row>
                    <xdr:rowOff>0</xdr:rowOff>
                  </from>
                  <to>
                    <xdr:col>1</xdr:col>
                    <xdr:colOff>946150</xdr:colOff>
                    <xdr:row>22</xdr:row>
                    <xdr:rowOff>12700</xdr:rowOff>
                  </to>
                </anchor>
              </controlPr>
            </control>
          </mc:Choice>
        </mc:AlternateContent>
        <mc:AlternateContent xmlns:mc="http://schemas.openxmlformats.org/markup-compatibility/2006">
          <mc:Choice Requires="x14">
            <control shapeId="35856" r:id="rId19" name="Check Box 16">
              <controlPr defaultSize="0" autoFill="0" autoLine="0" autoPict="0">
                <anchor moveWithCells="1">
                  <from>
                    <xdr:col>2</xdr:col>
                    <xdr:colOff>31750</xdr:colOff>
                    <xdr:row>21</xdr:row>
                    <xdr:rowOff>0</xdr:rowOff>
                  </from>
                  <to>
                    <xdr:col>2</xdr:col>
                    <xdr:colOff>946150</xdr:colOff>
                    <xdr:row>22</xdr:row>
                    <xdr:rowOff>12700</xdr:rowOff>
                  </to>
                </anchor>
              </controlPr>
            </control>
          </mc:Choice>
        </mc:AlternateContent>
        <mc:AlternateContent xmlns:mc="http://schemas.openxmlformats.org/markup-compatibility/2006">
          <mc:Choice Requires="x14">
            <control shapeId="35857" r:id="rId20" name="Check Box 17">
              <controlPr defaultSize="0" autoFill="0" autoLine="0" autoPict="0">
                <anchor moveWithCells="1">
                  <from>
                    <xdr:col>3</xdr:col>
                    <xdr:colOff>31750</xdr:colOff>
                    <xdr:row>21</xdr:row>
                    <xdr:rowOff>0</xdr:rowOff>
                  </from>
                  <to>
                    <xdr:col>3</xdr:col>
                    <xdr:colOff>1098550</xdr:colOff>
                    <xdr:row>22</xdr:row>
                    <xdr:rowOff>31750</xdr:rowOff>
                  </to>
                </anchor>
              </controlPr>
            </control>
          </mc:Choice>
        </mc:AlternateContent>
        <mc:AlternateContent xmlns:mc="http://schemas.openxmlformats.org/markup-compatibility/2006">
          <mc:Choice Requires="x14">
            <control shapeId="35858" r:id="rId21" name="Check Box 18">
              <controlPr defaultSize="0" autoFill="0" autoLine="0" autoPict="0">
                <anchor moveWithCells="1">
                  <from>
                    <xdr:col>4</xdr:col>
                    <xdr:colOff>31750</xdr:colOff>
                    <xdr:row>21</xdr:row>
                    <xdr:rowOff>0</xdr:rowOff>
                  </from>
                  <to>
                    <xdr:col>4</xdr:col>
                    <xdr:colOff>946150</xdr:colOff>
                    <xdr:row>22</xdr:row>
                    <xdr:rowOff>12700</xdr:rowOff>
                  </to>
                </anchor>
              </controlPr>
            </control>
          </mc:Choice>
        </mc:AlternateContent>
        <mc:AlternateContent xmlns:mc="http://schemas.openxmlformats.org/markup-compatibility/2006">
          <mc:Choice Requires="x14">
            <control shapeId="35859" r:id="rId22" name="Check Box 19">
              <controlPr defaultSize="0" autoFill="0" autoLine="0" autoPict="0">
                <anchor moveWithCells="1">
                  <from>
                    <xdr:col>5</xdr:col>
                    <xdr:colOff>31750</xdr:colOff>
                    <xdr:row>21</xdr:row>
                    <xdr:rowOff>0</xdr:rowOff>
                  </from>
                  <to>
                    <xdr:col>5</xdr:col>
                    <xdr:colOff>1041400</xdr:colOff>
                    <xdr:row>21</xdr:row>
                    <xdr:rowOff>177800</xdr:rowOff>
                  </to>
                </anchor>
              </controlPr>
            </control>
          </mc:Choice>
        </mc:AlternateContent>
        <mc:AlternateContent xmlns:mc="http://schemas.openxmlformats.org/markup-compatibility/2006">
          <mc:Choice Requires="x14">
            <control shapeId="35860" r:id="rId23" name="Check Box 20">
              <controlPr defaultSize="0" autoFill="0" autoLine="0" autoPict="0">
                <anchor moveWithCells="1">
                  <from>
                    <xdr:col>5</xdr:col>
                    <xdr:colOff>1066800</xdr:colOff>
                    <xdr:row>19</xdr:row>
                    <xdr:rowOff>0</xdr:rowOff>
                  </from>
                  <to>
                    <xdr:col>6</xdr:col>
                    <xdr:colOff>717550</xdr:colOff>
                    <xdr:row>20</xdr:row>
                    <xdr:rowOff>12700</xdr:rowOff>
                  </to>
                </anchor>
              </controlPr>
            </control>
          </mc:Choice>
        </mc:AlternateContent>
        <mc:AlternateContent xmlns:mc="http://schemas.openxmlformats.org/markup-compatibility/2006">
          <mc:Choice Requires="x14">
            <control shapeId="35861" r:id="rId24" name="Check Box 21">
              <controlPr defaultSize="0" autoFill="0" autoLine="0" autoPict="0">
                <anchor moveWithCells="1">
                  <from>
                    <xdr:col>7</xdr:col>
                    <xdr:colOff>31750</xdr:colOff>
                    <xdr:row>19</xdr:row>
                    <xdr:rowOff>0</xdr:rowOff>
                  </from>
                  <to>
                    <xdr:col>7</xdr:col>
                    <xdr:colOff>920750</xdr:colOff>
                    <xdr:row>20</xdr:row>
                    <xdr:rowOff>12700</xdr:rowOff>
                  </to>
                </anchor>
              </controlPr>
            </control>
          </mc:Choice>
        </mc:AlternateContent>
        <mc:AlternateContent xmlns:mc="http://schemas.openxmlformats.org/markup-compatibility/2006">
          <mc:Choice Requires="x14">
            <control shapeId="35862" r:id="rId25" name="Check Box 22">
              <controlPr defaultSize="0" autoFill="0" autoLine="0" autoPict="0">
                <anchor moveWithCells="1">
                  <from>
                    <xdr:col>2</xdr:col>
                    <xdr:colOff>31750</xdr:colOff>
                    <xdr:row>65</xdr:row>
                    <xdr:rowOff>0</xdr:rowOff>
                  </from>
                  <to>
                    <xdr:col>2</xdr:col>
                    <xdr:colOff>946150</xdr:colOff>
                    <xdr:row>66</xdr:row>
                    <xdr:rowOff>12700</xdr:rowOff>
                  </to>
                </anchor>
              </controlPr>
            </control>
          </mc:Choice>
        </mc:AlternateContent>
        <mc:AlternateContent xmlns:mc="http://schemas.openxmlformats.org/markup-compatibility/2006">
          <mc:Choice Requires="x14">
            <control shapeId="35863" r:id="rId26" name="Check Box 23">
              <controlPr defaultSize="0" autoFill="0" autoLine="0" autoPict="0">
                <anchor moveWithCells="1">
                  <from>
                    <xdr:col>2</xdr:col>
                    <xdr:colOff>31750</xdr:colOff>
                    <xdr:row>66</xdr:row>
                    <xdr:rowOff>0</xdr:rowOff>
                  </from>
                  <to>
                    <xdr:col>3</xdr:col>
                    <xdr:colOff>12700</xdr:colOff>
                    <xdr:row>66</xdr:row>
                    <xdr:rowOff>152400</xdr:rowOff>
                  </to>
                </anchor>
              </controlPr>
            </control>
          </mc:Choice>
        </mc:AlternateContent>
        <mc:AlternateContent xmlns:mc="http://schemas.openxmlformats.org/markup-compatibility/2006">
          <mc:Choice Requires="x14">
            <control shapeId="35864" r:id="rId27" name="Check Box 24">
              <controlPr defaultSize="0" autoFill="0" autoLine="0" autoPict="0">
                <anchor moveWithCells="1">
                  <from>
                    <xdr:col>3</xdr:col>
                    <xdr:colOff>31750</xdr:colOff>
                    <xdr:row>64</xdr:row>
                    <xdr:rowOff>165100</xdr:rowOff>
                  </from>
                  <to>
                    <xdr:col>4</xdr:col>
                    <xdr:colOff>12700</xdr:colOff>
                    <xdr:row>66</xdr:row>
                    <xdr:rowOff>12700</xdr:rowOff>
                  </to>
                </anchor>
              </controlPr>
            </control>
          </mc:Choice>
        </mc:AlternateContent>
        <mc:AlternateContent xmlns:mc="http://schemas.openxmlformats.org/markup-compatibility/2006">
          <mc:Choice Requires="x14">
            <control shapeId="35865" r:id="rId28" name="Check Box 25">
              <controlPr defaultSize="0" autoFill="0" autoLine="0" autoPict="0">
                <anchor moveWithCells="1">
                  <from>
                    <xdr:col>3</xdr:col>
                    <xdr:colOff>31750</xdr:colOff>
                    <xdr:row>66</xdr:row>
                    <xdr:rowOff>0</xdr:rowOff>
                  </from>
                  <to>
                    <xdr:col>3</xdr:col>
                    <xdr:colOff>946150</xdr:colOff>
                    <xdr:row>66</xdr:row>
                    <xdr:rowOff>203200</xdr:rowOff>
                  </to>
                </anchor>
              </controlPr>
            </control>
          </mc:Choice>
        </mc:AlternateContent>
        <mc:AlternateContent xmlns:mc="http://schemas.openxmlformats.org/markup-compatibility/2006">
          <mc:Choice Requires="x14">
            <control shapeId="35866" r:id="rId29" name="Check Box 26">
              <controlPr defaultSize="0" autoFill="0" autoLine="0" autoPict="0">
                <anchor moveWithCells="1">
                  <from>
                    <xdr:col>4</xdr:col>
                    <xdr:colOff>31750</xdr:colOff>
                    <xdr:row>65</xdr:row>
                    <xdr:rowOff>31750</xdr:rowOff>
                  </from>
                  <to>
                    <xdr:col>6</xdr:col>
                    <xdr:colOff>673100</xdr:colOff>
                    <xdr:row>66</xdr:row>
                    <xdr:rowOff>50800</xdr:rowOff>
                  </to>
                </anchor>
              </controlPr>
            </control>
          </mc:Choice>
        </mc:AlternateContent>
        <mc:AlternateContent xmlns:mc="http://schemas.openxmlformats.org/markup-compatibility/2006">
          <mc:Choice Requires="x14">
            <control shapeId="35867" r:id="rId30" name="Check Box 27">
              <controlPr defaultSize="0" autoFill="0" autoLine="0" autoPict="0">
                <anchor moveWithCells="1">
                  <from>
                    <xdr:col>4</xdr:col>
                    <xdr:colOff>31750</xdr:colOff>
                    <xdr:row>66</xdr:row>
                    <xdr:rowOff>12700</xdr:rowOff>
                  </from>
                  <to>
                    <xdr:col>5</xdr:col>
                    <xdr:colOff>419100</xdr:colOff>
                    <xdr:row>66</xdr:row>
                    <xdr:rowOff>241300</xdr:rowOff>
                  </to>
                </anchor>
              </controlPr>
            </control>
          </mc:Choice>
        </mc:AlternateContent>
        <mc:AlternateContent xmlns:mc="http://schemas.openxmlformats.org/markup-compatibility/2006">
          <mc:Choice Requires="x14">
            <control shapeId="35868" r:id="rId31" name="Option Button 28">
              <controlPr defaultSize="0" autoFill="0" autoLine="0" autoPict="0">
                <anchor moveWithCells="1">
                  <from>
                    <xdr:col>5</xdr:col>
                    <xdr:colOff>444500</xdr:colOff>
                    <xdr:row>65</xdr:row>
                    <xdr:rowOff>127000</xdr:rowOff>
                  </from>
                  <to>
                    <xdr:col>5</xdr:col>
                    <xdr:colOff>749300</xdr:colOff>
                    <xdr:row>66</xdr:row>
                    <xdr:rowOff>298450</xdr:rowOff>
                  </to>
                </anchor>
              </controlPr>
            </control>
          </mc:Choice>
        </mc:AlternateContent>
        <mc:AlternateContent xmlns:mc="http://schemas.openxmlformats.org/markup-compatibility/2006">
          <mc:Choice Requires="x14">
            <control shapeId="35869" r:id="rId32" name="Option Button 29">
              <controlPr defaultSize="0" autoFill="0" autoLine="0" autoPict="0">
                <anchor moveWithCells="1">
                  <from>
                    <xdr:col>5</xdr:col>
                    <xdr:colOff>723900</xdr:colOff>
                    <xdr:row>65</xdr:row>
                    <xdr:rowOff>127000</xdr:rowOff>
                  </from>
                  <to>
                    <xdr:col>5</xdr:col>
                    <xdr:colOff>1028700</xdr:colOff>
                    <xdr:row>66</xdr:row>
                    <xdr:rowOff>298450</xdr:rowOff>
                  </to>
                </anchor>
              </controlPr>
            </control>
          </mc:Choice>
        </mc:AlternateContent>
        <mc:AlternateContent xmlns:mc="http://schemas.openxmlformats.org/markup-compatibility/2006">
          <mc:Choice Requires="x14">
            <control shapeId="35870" r:id="rId33" name="Option Button 30">
              <controlPr defaultSize="0" autoFill="0" autoLine="0" autoPict="0">
                <anchor moveWithCells="1">
                  <from>
                    <xdr:col>5</xdr:col>
                    <xdr:colOff>1016000</xdr:colOff>
                    <xdr:row>65</xdr:row>
                    <xdr:rowOff>139700</xdr:rowOff>
                  </from>
                  <to>
                    <xdr:col>6</xdr:col>
                    <xdr:colOff>0</xdr:colOff>
                    <xdr:row>66</xdr:row>
                    <xdr:rowOff>298450</xdr:rowOff>
                  </to>
                </anchor>
              </controlPr>
            </control>
          </mc:Choice>
        </mc:AlternateContent>
        <mc:AlternateContent xmlns:mc="http://schemas.openxmlformats.org/markup-compatibility/2006">
          <mc:Choice Requires="x14">
            <control shapeId="35871" r:id="rId34" name="Option Button 31">
              <controlPr defaultSize="0" autoFill="0" autoLine="0" autoPict="0">
                <anchor moveWithCells="1">
                  <from>
                    <xdr:col>6</xdr:col>
                    <xdr:colOff>63500</xdr:colOff>
                    <xdr:row>65</xdr:row>
                    <xdr:rowOff>127000</xdr:rowOff>
                  </from>
                  <to>
                    <xdr:col>6</xdr:col>
                    <xdr:colOff>368300</xdr:colOff>
                    <xdr:row>66</xdr:row>
                    <xdr:rowOff>298450</xdr:rowOff>
                  </to>
                </anchor>
              </controlPr>
            </control>
          </mc:Choice>
        </mc:AlternateContent>
        <mc:AlternateContent xmlns:mc="http://schemas.openxmlformats.org/markup-compatibility/2006">
          <mc:Choice Requires="x14">
            <control shapeId="35872" r:id="rId35" name="Check Box 32">
              <controlPr defaultSize="0" autoFill="0" autoLine="0" autoPict="0">
                <anchor moveWithCells="1">
                  <from>
                    <xdr:col>5</xdr:col>
                    <xdr:colOff>31750</xdr:colOff>
                    <xdr:row>17</xdr:row>
                    <xdr:rowOff>0</xdr:rowOff>
                  </from>
                  <to>
                    <xdr:col>5</xdr:col>
                    <xdr:colOff>946150</xdr:colOff>
                    <xdr:row>18</xdr:row>
                    <xdr:rowOff>12700</xdr:rowOff>
                  </to>
                </anchor>
              </controlPr>
            </control>
          </mc:Choice>
        </mc:AlternateContent>
        <mc:AlternateContent xmlns:mc="http://schemas.openxmlformats.org/markup-compatibility/2006">
          <mc:Choice Requires="x14">
            <control shapeId="35873" r:id="rId36" name="Check Box 33">
              <controlPr defaultSize="0" autoFill="0" autoLine="0" autoPict="0">
                <anchor moveWithCells="1">
                  <from>
                    <xdr:col>6</xdr:col>
                    <xdr:colOff>31750</xdr:colOff>
                    <xdr:row>17</xdr:row>
                    <xdr:rowOff>0</xdr:rowOff>
                  </from>
                  <to>
                    <xdr:col>6</xdr:col>
                    <xdr:colOff>946150</xdr:colOff>
                    <xdr:row>18</xdr:row>
                    <xdr:rowOff>12700</xdr:rowOff>
                  </to>
                </anchor>
              </controlPr>
            </control>
          </mc:Choice>
        </mc:AlternateContent>
        <mc:AlternateContent xmlns:mc="http://schemas.openxmlformats.org/markup-compatibility/2006">
          <mc:Choice Requires="x14">
            <control shapeId="35874" r:id="rId37" name="Check Box 34">
              <controlPr defaultSize="0" autoFill="0" autoLine="0" autoPict="0">
                <anchor moveWithCells="1">
                  <from>
                    <xdr:col>5</xdr:col>
                    <xdr:colOff>152400</xdr:colOff>
                    <xdr:row>19</xdr:row>
                    <xdr:rowOff>0</xdr:rowOff>
                  </from>
                  <to>
                    <xdr:col>5</xdr:col>
                    <xdr:colOff>723900</xdr:colOff>
                    <xdr:row>19</xdr:row>
                    <xdr:rowOff>177800</xdr:rowOff>
                  </to>
                </anchor>
              </controlPr>
            </control>
          </mc:Choice>
        </mc:AlternateContent>
        <mc:AlternateContent xmlns:mc="http://schemas.openxmlformats.org/markup-compatibility/2006">
          <mc:Choice Requires="x14">
            <control shapeId="35875" r:id="rId38" name="Check Box 35">
              <controlPr defaultSize="0" autoFill="0" autoLine="0" autoPict="0">
                <anchor moveWithCells="1">
                  <from>
                    <xdr:col>5</xdr:col>
                    <xdr:colOff>114300</xdr:colOff>
                    <xdr:row>12</xdr:row>
                    <xdr:rowOff>177800</xdr:rowOff>
                  </from>
                  <to>
                    <xdr:col>5</xdr:col>
                    <xdr:colOff>939800</xdr:colOff>
                    <xdr:row>14</xdr:row>
                    <xdr:rowOff>0</xdr:rowOff>
                  </to>
                </anchor>
              </controlPr>
            </control>
          </mc:Choice>
        </mc:AlternateContent>
        <mc:AlternateContent xmlns:mc="http://schemas.openxmlformats.org/markup-compatibility/2006">
          <mc:Choice Requires="x14">
            <control shapeId="35876" r:id="rId39" name="Check Box 36">
              <controlPr defaultSize="0" autoFill="0" autoLine="0" autoPict="0">
                <anchor moveWithCells="1">
                  <from>
                    <xdr:col>1</xdr:col>
                    <xdr:colOff>1358900</xdr:colOff>
                    <xdr:row>16</xdr:row>
                    <xdr:rowOff>184150</xdr:rowOff>
                  </from>
                  <to>
                    <xdr:col>3</xdr:col>
                    <xdr:colOff>254000</xdr:colOff>
                    <xdr:row>18</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3D9B6A74-800A-4ACB-A074-B23EDBA71F28}">
          <x14:formula1>
            <xm:f>VLOOKUP1!$L$4:$L$5</xm:f>
          </x14:formula1>
          <xm:sqref>H4</xm:sqref>
        </x14:dataValidation>
        <x14:dataValidation type="list" allowBlank="1" showInputMessage="1" showErrorMessage="1" xr:uid="{47F08FE3-C8D0-4386-A8FA-D51D1764059A}">
          <x14:formula1>
            <xm:f>VLOOKUP2!$A$4:$A$12</xm:f>
          </x14:formula1>
          <xm:sqref>E10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505B-EAE2-4B6D-BDD5-D94BA2DE37AE}">
  <sheetPr codeName="Sheet3">
    <pageSetUpPr fitToPage="1"/>
  </sheetPr>
  <dimension ref="A1:L117"/>
  <sheetViews>
    <sheetView zoomScale="85" zoomScaleNormal="85" workbookViewId="0">
      <selection activeCell="H12" sqref="H12"/>
    </sheetView>
  </sheetViews>
  <sheetFormatPr defaultColWidth="9.08984375" defaultRowHeight="14.5"/>
  <cols>
    <col min="1" max="1" width="36" customWidth="1"/>
    <col min="2" max="2" width="21.08984375" customWidth="1"/>
    <col min="3" max="3" width="18.90625" customWidth="1"/>
    <col min="4" max="4" width="22.08984375" customWidth="1"/>
    <col min="5" max="5" width="20" customWidth="1"/>
    <col min="6" max="6" width="18.90625" customWidth="1"/>
    <col min="7" max="7" width="15.08984375" customWidth="1"/>
    <col min="8" max="8" width="17.54296875" customWidth="1"/>
  </cols>
  <sheetData>
    <row r="1" spans="1:8" ht="18.5" thickBot="1">
      <c r="A1" s="370" t="s">
        <v>0</v>
      </c>
      <c r="B1" s="371"/>
      <c r="C1" s="371"/>
      <c r="D1" s="371"/>
      <c r="E1" s="371"/>
      <c r="F1" s="371"/>
      <c r="G1" s="371"/>
      <c r="H1" s="372"/>
    </row>
    <row r="2" spans="1:8" ht="15" thickBot="1">
      <c r="A2" s="1" t="s">
        <v>1</v>
      </c>
      <c r="B2" s="373"/>
      <c r="C2" s="373"/>
      <c r="D2" s="373"/>
      <c r="E2" s="2" t="s">
        <v>2</v>
      </c>
      <c r="F2" s="350"/>
      <c r="G2" s="2" t="s">
        <v>3</v>
      </c>
      <c r="H2" s="351"/>
    </row>
    <row r="3" spans="1:8">
      <c r="A3" s="3"/>
      <c r="B3" s="4"/>
      <c r="C3" s="4"/>
      <c r="D3" s="4"/>
      <c r="E3" s="5"/>
      <c r="F3" s="5"/>
      <c r="G3" s="5"/>
      <c r="H3" s="6"/>
    </row>
    <row r="4" spans="1:8">
      <c r="A4" s="7" t="s">
        <v>4</v>
      </c>
      <c r="B4" s="349"/>
      <c r="C4" s="349"/>
      <c r="D4" s="349"/>
      <c r="E4" s="374" t="s">
        <v>5</v>
      </c>
      <c r="F4" s="375"/>
      <c r="G4" s="375"/>
      <c r="H4" s="8"/>
    </row>
    <row r="5" spans="1:8" ht="15" thickBot="1">
      <c r="A5" s="3"/>
      <c r="B5" s="4"/>
      <c r="C5" s="4"/>
      <c r="D5" s="4"/>
      <c r="E5" s="5"/>
      <c r="F5" s="5"/>
      <c r="G5" s="5"/>
      <c r="H5" s="6"/>
    </row>
    <row r="6" spans="1:8" ht="15" thickBot="1">
      <c r="A6" s="376" t="s">
        <v>6</v>
      </c>
      <c r="B6" s="371"/>
      <c r="C6" s="371"/>
      <c r="D6" s="371"/>
      <c r="E6" s="371"/>
      <c r="F6" s="371"/>
      <c r="G6" s="371"/>
      <c r="H6" s="372"/>
    </row>
    <row r="7" spans="1:8">
      <c r="A7" s="9" t="s">
        <v>7</v>
      </c>
      <c r="B7" s="377"/>
      <c r="C7" s="378"/>
      <c r="D7" s="378"/>
      <c r="E7" s="378"/>
      <c r="F7" s="378"/>
      <c r="G7" s="10" t="s">
        <v>8</v>
      </c>
      <c r="H7" s="135"/>
    </row>
    <row r="8" spans="1:8">
      <c r="A8" s="11"/>
      <c r="B8" s="12"/>
      <c r="C8" s="12"/>
      <c r="D8" s="12"/>
      <c r="E8" s="12"/>
      <c r="F8" s="13"/>
      <c r="G8" s="12"/>
      <c r="H8" s="14"/>
    </row>
    <row r="9" spans="1:8">
      <c r="A9" s="15" t="s">
        <v>9</v>
      </c>
      <c r="B9" s="16" t="s">
        <v>10</v>
      </c>
      <c r="C9" s="17"/>
      <c r="D9" s="17"/>
      <c r="E9" s="17" t="s">
        <v>11</v>
      </c>
      <c r="F9" s="17" t="s">
        <v>12</v>
      </c>
      <c r="G9" s="18"/>
      <c r="H9" s="19" t="s">
        <v>13</v>
      </c>
    </row>
    <row r="10" spans="1:8">
      <c r="A10" s="20"/>
      <c r="B10" s="348"/>
      <c r="C10" s="348"/>
      <c r="D10" s="348"/>
      <c r="E10" s="21"/>
      <c r="F10" s="348"/>
      <c r="G10" s="22"/>
      <c r="H10" s="352"/>
    </row>
    <row r="11" spans="1:8">
      <c r="A11" s="20"/>
      <c r="B11" s="22"/>
      <c r="C11" s="22"/>
      <c r="D11" s="22"/>
      <c r="E11" s="22"/>
      <c r="F11" s="22"/>
      <c r="G11" s="22"/>
      <c r="H11" s="6"/>
    </row>
    <row r="12" spans="1:8">
      <c r="A12" s="23" t="s">
        <v>14</v>
      </c>
      <c r="B12" s="118"/>
      <c r="C12" s="28" t="s">
        <v>15</v>
      </c>
      <c r="D12" s="22"/>
      <c r="E12" s="22"/>
      <c r="F12" s="22"/>
      <c r="G12" s="25" t="s">
        <v>16</v>
      </c>
      <c r="H12" s="26"/>
    </row>
    <row r="13" spans="1:8">
      <c r="A13" s="23"/>
      <c r="B13" s="27"/>
      <c r="C13" s="28"/>
      <c r="D13" s="22"/>
      <c r="E13" s="22"/>
      <c r="F13" s="22"/>
      <c r="G13" s="29"/>
      <c r="H13" s="30"/>
    </row>
    <row r="14" spans="1:8">
      <c r="A14" s="31" t="s">
        <v>17</v>
      </c>
      <c r="B14" s="32"/>
      <c r="C14" s="32"/>
      <c r="D14" s="32"/>
      <c r="E14" s="32"/>
      <c r="F14" s="32"/>
      <c r="G14" s="33"/>
      <c r="H14" s="34"/>
    </row>
    <row r="15" spans="1:8">
      <c r="A15" s="35"/>
      <c r="B15" s="22"/>
      <c r="C15" s="22"/>
      <c r="D15" s="22"/>
      <c r="E15" s="22"/>
      <c r="F15" s="22"/>
      <c r="G15" s="22"/>
      <c r="H15" s="30"/>
    </row>
    <row r="16" spans="1:8">
      <c r="A16" s="23" t="s">
        <v>18</v>
      </c>
      <c r="B16" s="348"/>
      <c r="C16" s="5"/>
      <c r="D16" s="36" t="s">
        <v>19</v>
      </c>
      <c r="E16" s="353"/>
      <c r="F16" s="37"/>
      <c r="G16" s="5"/>
      <c r="H16" s="6"/>
    </row>
    <row r="17" spans="1:8">
      <c r="A17" s="23"/>
      <c r="B17" s="5"/>
      <c r="C17" s="5"/>
      <c r="D17" s="29"/>
      <c r="E17" s="37"/>
      <c r="F17" s="37"/>
      <c r="G17" s="5"/>
      <c r="H17" s="6" t="s">
        <v>20</v>
      </c>
    </row>
    <row r="18" spans="1:8">
      <c r="A18" s="23" t="s">
        <v>21</v>
      </c>
      <c r="B18" s="38"/>
      <c r="C18" s="38"/>
      <c r="D18" s="267"/>
      <c r="E18" s="39" t="s">
        <v>22</v>
      </c>
      <c r="F18" s="354"/>
      <c r="G18" s="354"/>
      <c r="H18" s="268"/>
    </row>
    <row r="19" spans="1:8">
      <c r="A19" s="31"/>
      <c r="B19" s="40"/>
      <c r="C19" s="40"/>
      <c r="D19" s="40"/>
      <c r="E19" s="40"/>
      <c r="F19" s="40"/>
      <c r="G19" s="41"/>
      <c r="H19" s="42"/>
    </row>
    <row r="20" spans="1:8">
      <c r="A20" s="31" t="s">
        <v>23</v>
      </c>
      <c r="B20" s="38"/>
      <c r="C20" s="38"/>
      <c r="D20" s="38"/>
      <c r="E20" s="43" t="s">
        <v>24</v>
      </c>
      <c r="F20" s="181"/>
      <c r="G20" s="44"/>
      <c r="H20" s="45"/>
    </row>
    <row r="21" spans="1:8">
      <c r="A21" s="31"/>
      <c r="B21" s="40"/>
      <c r="C21" s="46"/>
      <c r="D21" s="40"/>
      <c r="E21" s="40"/>
      <c r="F21" s="40"/>
      <c r="G21" s="41"/>
      <c r="H21" s="42"/>
    </row>
    <row r="22" spans="1:8">
      <c r="A22" s="31" t="s">
        <v>25</v>
      </c>
      <c r="B22" s="357"/>
      <c r="C22" s="357"/>
      <c r="D22" s="357"/>
      <c r="E22" s="357"/>
      <c r="F22" s="357"/>
      <c r="G22" s="25" t="s">
        <v>26</v>
      </c>
      <c r="H22" s="355"/>
    </row>
    <row r="23" spans="1:8">
      <c r="A23" s="48" t="s">
        <v>27</v>
      </c>
      <c r="B23" s="358">
        <v>0</v>
      </c>
      <c r="C23" s="358">
        <v>0</v>
      </c>
      <c r="D23" s="358">
        <v>0</v>
      </c>
      <c r="E23" s="358">
        <v>0</v>
      </c>
      <c r="F23" s="358">
        <v>0</v>
      </c>
      <c r="G23" s="49"/>
      <c r="H23" s="356">
        <v>0</v>
      </c>
    </row>
    <row r="24" spans="1:8">
      <c r="A24" s="48"/>
      <c r="B24" s="50"/>
      <c r="C24" s="50"/>
      <c r="D24" s="50"/>
      <c r="E24" s="50"/>
      <c r="F24" s="50"/>
      <c r="G24" s="50"/>
      <c r="H24" s="6"/>
    </row>
    <row r="25" spans="1:8">
      <c r="A25" s="51" t="s">
        <v>28</v>
      </c>
      <c r="B25" s="52"/>
      <c r="C25" s="52"/>
      <c r="D25" s="52"/>
      <c r="E25" s="52"/>
      <c r="F25" s="52"/>
      <c r="G25" s="52"/>
      <c r="H25" s="6"/>
    </row>
    <row r="26" spans="1:8">
      <c r="A26" s="23" t="s">
        <v>29</v>
      </c>
      <c r="B26" s="359">
        <v>0</v>
      </c>
      <c r="C26" s="54" t="s">
        <v>30</v>
      </c>
      <c r="D26" s="52"/>
      <c r="E26" s="52"/>
      <c r="F26" s="52"/>
      <c r="G26" s="52"/>
      <c r="H26" s="6"/>
    </row>
    <row r="27" spans="1:8" ht="14.25" customHeight="1">
      <c r="A27" s="369" t="s">
        <v>31</v>
      </c>
      <c r="B27" s="53"/>
      <c r="C27" s="54"/>
      <c r="D27" s="52"/>
      <c r="E27" s="52"/>
      <c r="F27" s="52"/>
      <c r="G27" s="52"/>
      <c r="H27" s="6"/>
    </row>
    <row r="28" spans="1:8">
      <c r="A28" s="369"/>
      <c r="B28" s="162"/>
      <c r="C28" s="54"/>
      <c r="D28" s="52"/>
      <c r="E28" s="52"/>
      <c r="F28" s="52"/>
      <c r="G28" s="52"/>
      <c r="H28" s="6"/>
    </row>
    <row r="29" spans="1:8" ht="15" thickBot="1">
      <c r="A29" s="55"/>
      <c r="B29" s="56"/>
      <c r="C29" s="57"/>
      <c r="D29" s="56"/>
      <c r="E29" s="56"/>
      <c r="F29" s="56"/>
      <c r="G29" s="56"/>
      <c r="H29" s="58"/>
    </row>
    <row r="30" spans="1:8" ht="15" thickBot="1">
      <c r="A30" s="376" t="s">
        <v>32</v>
      </c>
      <c r="B30" s="379"/>
      <c r="C30" s="371"/>
      <c r="D30" s="371"/>
      <c r="E30" s="371"/>
      <c r="F30" s="371"/>
      <c r="G30" s="371"/>
      <c r="H30" s="372"/>
    </row>
    <row r="31" spans="1:8">
      <c r="A31" s="59"/>
      <c r="B31" s="60"/>
      <c r="C31" s="60"/>
      <c r="D31" s="60"/>
      <c r="E31" s="60"/>
      <c r="F31" s="60"/>
      <c r="G31" s="60"/>
      <c r="H31" s="61"/>
    </row>
    <row r="32" spans="1:8">
      <c r="A32" s="62" t="s">
        <v>33</v>
      </c>
      <c r="B32" s="63"/>
      <c r="C32" s="119">
        <f>B12</f>
        <v>0</v>
      </c>
      <c r="D32" s="5"/>
      <c r="E32" s="52"/>
      <c r="F32" s="52"/>
      <c r="G32" s="52"/>
      <c r="H32" s="6"/>
    </row>
    <row r="33" spans="1:12">
      <c r="A33" s="62" t="s">
        <v>34</v>
      </c>
      <c r="B33" s="64" t="s">
        <v>35</v>
      </c>
      <c r="C33" s="120">
        <f>B23+C23+D23+E23+F23+H23</f>
        <v>0</v>
      </c>
      <c r="D33" s="24" t="s">
        <v>36</v>
      </c>
      <c r="E33" s="65"/>
      <c r="F33" s="65"/>
      <c r="G33" s="5"/>
      <c r="H33" s="6"/>
      <c r="I33" s="155"/>
      <c r="J33" s="155"/>
      <c r="K33" s="155"/>
      <c r="L33" s="155"/>
    </row>
    <row r="34" spans="1:12">
      <c r="A34" s="62" t="s">
        <v>37</v>
      </c>
      <c r="B34" s="66" t="s">
        <v>35</v>
      </c>
      <c r="C34" s="121">
        <f>$B$26</f>
        <v>0</v>
      </c>
      <c r="D34" s="24" t="s">
        <v>38</v>
      </c>
      <c r="E34" s="65"/>
      <c r="F34" s="65"/>
      <c r="G34" s="5"/>
      <c r="H34" s="6"/>
      <c r="I34" s="155"/>
      <c r="J34" s="155"/>
      <c r="K34" s="155"/>
      <c r="L34" s="155"/>
    </row>
    <row r="35" spans="1:12">
      <c r="A35" s="31" t="s">
        <v>39</v>
      </c>
      <c r="B35" s="163" t="s">
        <v>40</v>
      </c>
      <c r="C35" s="122">
        <f>C32-C33-C34</f>
        <v>0</v>
      </c>
      <c r="D35" s="65"/>
      <c r="E35" s="65"/>
      <c r="F35" s="65"/>
      <c r="G35" s="5"/>
      <c r="H35" s="6"/>
      <c r="I35" s="156">
        <f>0.25*C35</f>
        <v>0</v>
      </c>
      <c r="J35" s="155"/>
      <c r="K35" s="155" t="s">
        <v>41</v>
      </c>
      <c r="L35" s="155"/>
    </row>
    <row r="36" spans="1:12" ht="15" thickBot="1">
      <c r="A36" s="62"/>
      <c r="B36" s="63"/>
      <c r="C36" s="67"/>
      <c r="D36" s="65"/>
      <c r="E36" s="65"/>
      <c r="F36" s="65"/>
      <c r="G36" s="5"/>
      <c r="H36" s="6"/>
      <c r="I36" s="155"/>
      <c r="J36" s="155"/>
      <c r="K36" s="155"/>
      <c r="L36" s="155"/>
    </row>
    <row r="37" spans="1:12">
      <c r="A37" s="380" t="s">
        <v>580</v>
      </c>
      <c r="B37" s="379"/>
      <c r="C37" s="379"/>
      <c r="D37" s="379"/>
      <c r="E37" s="379"/>
      <c r="F37" s="379"/>
      <c r="G37" s="379"/>
      <c r="H37" s="381"/>
    </row>
    <row r="38" spans="1:12" ht="62.5">
      <c r="A38" s="68"/>
      <c r="B38" s="382" t="s">
        <v>42</v>
      </c>
      <c r="C38" s="383"/>
      <c r="D38" s="159" t="s">
        <v>43</v>
      </c>
      <c r="E38" s="160" t="s">
        <v>44</v>
      </c>
      <c r="F38" s="69" t="s">
        <v>577</v>
      </c>
      <c r="G38" s="384" t="s">
        <v>45</v>
      </c>
      <c r="H38" s="385"/>
    </row>
    <row r="39" spans="1:12">
      <c r="A39" s="70">
        <v>1</v>
      </c>
      <c r="B39" s="386"/>
      <c r="C39" s="387"/>
      <c r="D39" s="360">
        <v>0</v>
      </c>
      <c r="E39" s="360">
        <v>0</v>
      </c>
      <c r="F39" s="157" t="str">
        <f>IF(E39&gt;0,(IFERROR(VLOOKUP(E10,VLOOKUP3!$A$28:$B$36,2,FALSE),"")),"")</f>
        <v/>
      </c>
      <c r="G39" s="388">
        <f>SUM(D39:E39)</f>
        <v>0</v>
      </c>
      <c r="H39" s="389"/>
    </row>
    <row r="40" spans="1:12">
      <c r="A40" s="70">
        <v>2</v>
      </c>
      <c r="B40" s="386"/>
      <c r="C40" s="387"/>
      <c r="D40" s="360">
        <v>0</v>
      </c>
      <c r="E40" s="360">
        <v>0</v>
      </c>
      <c r="F40" s="157" t="str">
        <f>IF(E40&gt;0,(IFERROR(VLOOKUP(E10,VLOOKUP3!$A$28:$B$36,2,FALSE),"")),"")</f>
        <v/>
      </c>
      <c r="G40" s="388">
        <f t="shared" ref="G40:G46" si="0">SUM(D40:E40)</f>
        <v>0</v>
      </c>
      <c r="H40" s="389"/>
    </row>
    <row r="41" spans="1:12">
      <c r="A41" s="70">
        <v>3</v>
      </c>
      <c r="B41" s="386"/>
      <c r="C41" s="387"/>
      <c r="D41" s="360">
        <v>0</v>
      </c>
      <c r="E41" s="360">
        <v>0</v>
      </c>
      <c r="F41" s="157" t="str">
        <f>IF(E41&gt;0,(IFERROR(VLOOKUP(E10,VLOOKUP3!$A$28:$B$36,2,FALSE),"")),"")</f>
        <v/>
      </c>
      <c r="G41" s="388">
        <f t="shared" si="0"/>
        <v>0</v>
      </c>
      <c r="H41" s="389"/>
    </row>
    <row r="42" spans="1:12">
      <c r="A42" s="70">
        <v>4</v>
      </c>
      <c r="B42" s="386"/>
      <c r="C42" s="387"/>
      <c r="D42" s="360">
        <v>0</v>
      </c>
      <c r="E42" s="360">
        <v>0</v>
      </c>
      <c r="F42" s="157" t="str">
        <f>IF(E42&gt;0,(IFERROR(VLOOKUP(E10,VLOOKUP3!$A$28:$B$36,2,FALSE),"")),"")</f>
        <v/>
      </c>
      <c r="G42" s="388">
        <f t="shared" si="0"/>
        <v>0</v>
      </c>
      <c r="H42" s="389"/>
    </row>
    <row r="43" spans="1:12">
      <c r="A43" s="70">
        <v>5</v>
      </c>
      <c r="B43" s="386"/>
      <c r="C43" s="387"/>
      <c r="D43" s="360">
        <v>0</v>
      </c>
      <c r="E43" s="360">
        <v>0</v>
      </c>
      <c r="F43" s="157" t="str">
        <f>IF(E43&gt;0,(IFERROR(VLOOKUP(E10,VLOOKUP3!$A$28:$B$36,2,FALSE),"")),"")</f>
        <v/>
      </c>
      <c r="G43" s="388">
        <f t="shared" si="0"/>
        <v>0</v>
      </c>
      <c r="H43" s="389"/>
    </row>
    <row r="44" spans="1:12">
      <c r="A44" s="70">
        <v>6</v>
      </c>
      <c r="B44" s="386"/>
      <c r="C44" s="387"/>
      <c r="D44" s="360">
        <v>0</v>
      </c>
      <c r="E44" s="360">
        <v>0</v>
      </c>
      <c r="F44" s="157" t="str">
        <f>IF(E44&gt;0,(IFERROR(VLOOKUP(E10,VLOOKUP3!$A$28:$B$36,2,FALSE),"")),"")</f>
        <v/>
      </c>
      <c r="G44" s="388">
        <f t="shared" si="0"/>
        <v>0</v>
      </c>
      <c r="H44" s="389"/>
    </row>
    <row r="45" spans="1:12">
      <c r="A45" s="70">
        <v>7</v>
      </c>
      <c r="B45" s="386"/>
      <c r="C45" s="387"/>
      <c r="D45" s="360">
        <v>0</v>
      </c>
      <c r="E45" s="360">
        <v>0</v>
      </c>
      <c r="F45" s="157" t="str">
        <f>IF(E45&gt;0,(IFERROR(VLOOKUP(E10,VLOOKUP3!$A$28:$B$36,2,FALSE),"")),"")</f>
        <v/>
      </c>
      <c r="G45" s="388">
        <f t="shared" si="0"/>
        <v>0</v>
      </c>
      <c r="H45" s="389"/>
    </row>
    <row r="46" spans="1:12">
      <c r="A46" s="70">
        <v>8</v>
      </c>
      <c r="B46" s="392"/>
      <c r="C46" s="393"/>
      <c r="D46" s="361">
        <v>0</v>
      </c>
      <c r="E46" s="361">
        <v>0</v>
      </c>
      <c r="F46" s="157" t="str">
        <f>IF(E46&gt;0,(IFERROR(VLOOKUP(E10,VLOOKUP3!$A$28:$B$36,2,FALSE),"")),"")</f>
        <v/>
      </c>
      <c r="G46" s="394">
        <f t="shared" si="0"/>
        <v>0</v>
      </c>
      <c r="H46" s="395"/>
    </row>
    <row r="47" spans="1:12">
      <c r="A47" s="71"/>
      <c r="B47" s="421" t="s">
        <v>581</v>
      </c>
      <c r="C47" s="422"/>
      <c r="D47" s="422"/>
      <c r="E47" s="422"/>
      <c r="F47" s="422"/>
      <c r="G47" s="36" t="s">
        <v>47</v>
      </c>
      <c r="H47" s="125">
        <f>SUMIF($F$39:$F$46,"",$D$39:$D$46)+SUMIF($F$39:$F$46,"",$E$39:$E$46)+SUMIF(F39:F46,"Non",G39:H46)</f>
        <v>0</v>
      </c>
    </row>
    <row r="48" spans="1:12">
      <c r="A48" s="73"/>
      <c r="B48" s="36"/>
      <c r="C48" s="36"/>
      <c r="D48" s="36"/>
      <c r="E48" s="36"/>
      <c r="F48" s="36" t="s">
        <v>583</v>
      </c>
      <c r="G48" s="36" t="s">
        <v>48</v>
      </c>
      <c r="H48" s="125">
        <f>SUMIF($F$39:$F$46,"Oui",$D$39:$D$46)+SUMIF($F$39:$F$46,"Oui",$E$39:$E$46)</f>
        <v>0</v>
      </c>
    </row>
    <row r="49" spans="1:8">
      <c r="A49" s="73"/>
      <c r="B49" s="36"/>
      <c r="C49" s="36"/>
      <c r="D49" s="36"/>
      <c r="E49" s="36"/>
      <c r="F49" s="36"/>
      <c r="G49" s="36"/>
      <c r="H49" s="74"/>
    </row>
    <row r="50" spans="1:8" ht="29.25" customHeight="1">
      <c r="A50" s="396" t="s">
        <v>572</v>
      </c>
      <c r="B50" s="397"/>
      <c r="C50" s="397"/>
      <c r="D50" s="345">
        <f>SUM(H47:H48)</f>
        <v>0</v>
      </c>
      <c r="E50" s="5" t="s">
        <v>570</v>
      </c>
      <c r="F50" s="5"/>
      <c r="G50" s="5"/>
      <c r="H50" s="6"/>
    </row>
    <row r="51" spans="1:8">
      <c r="A51" s="62" t="s">
        <v>16</v>
      </c>
      <c r="B51" s="5"/>
      <c r="C51" s="75"/>
      <c r="D51" s="76">
        <f>$H$12</f>
        <v>0</v>
      </c>
      <c r="E51" s="5" t="s">
        <v>49</v>
      </c>
      <c r="F51" s="5"/>
      <c r="G51" s="5"/>
      <c r="H51" s="6"/>
    </row>
    <row r="52" spans="1:8">
      <c r="A52" s="35" t="s">
        <v>50</v>
      </c>
      <c r="B52" s="5"/>
      <c r="C52" s="36" t="s">
        <v>51</v>
      </c>
      <c r="D52" s="124">
        <f>D50*D51</f>
        <v>0</v>
      </c>
      <c r="E52" s="5"/>
      <c r="F52" s="5"/>
      <c r="G52" s="5"/>
      <c r="H52" s="6"/>
    </row>
    <row r="53" spans="1:8" ht="15" thickBot="1">
      <c r="A53" s="77"/>
      <c r="B53" s="78"/>
      <c r="C53" s="78"/>
      <c r="D53" s="57"/>
      <c r="E53" s="57"/>
      <c r="F53" s="57"/>
      <c r="G53" s="57"/>
      <c r="H53" s="58"/>
    </row>
    <row r="54" spans="1:8" ht="30.65" customHeight="1">
      <c r="A54" s="398" t="s">
        <v>578</v>
      </c>
      <c r="B54" s="399"/>
      <c r="C54" s="399"/>
      <c r="D54" s="399"/>
      <c r="E54" s="399"/>
      <c r="F54" s="399"/>
      <c r="G54" s="79" t="str">
        <f>IF(H48&gt;0,"À COMPLÉTER","LAISSER EN BLANC")</f>
        <v>LAISSER EN BLANC</v>
      </c>
      <c r="H54" s="161"/>
    </row>
    <row r="55" spans="1:8" ht="25.5" customHeight="1">
      <c r="A55" s="80"/>
      <c r="B55" s="382" t="s">
        <v>42</v>
      </c>
      <c r="C55" s="383"/>
      <c r="D55" s="69" t="s">
        <v>52</v>
      </c>
      <c r="E55" s="390" t="s">
        <v>53</v>
      </c>
      <c r="F55" s="391"/>
      <c r="G55" s="5"/>
      <c r="H55" s="6"/>
    </row>
    <row r="56" spans="1:8">
      <c r="A56" s="70">
        <v>1</v>
      </c>
      <c r="B56" s="400" t="str">
        <f t="shared" ref="B56:B63" si="1">IF(F39="oui",B39,"")</f>
        <v/>
      </c>
      <c r="C56" s="401"/>
      <c r="D56" s="362"/>
      <c r="E56" s="402">
        <v>0</v>
      </c>
      <c r="F56" s="403"/>
      <c r="G56" s="5"/>
      <c r="H56" s="6"/>
    </row>
    <row r="57" spans="1:8">
      <c r="A57" s="70">
        <v>2</v>
      </c>
      <c r="B57" s="400" t="str">
        <f t="shared" si="1"/>
        <v/>
      </c>
      <c r="C57" s="401"/>
      <c r="D57" s="362"/>
      <c r="E57" s="402">
        <v>0</v>
      </c>
      <c r="F57" s="403"/>
      <c r="G57" s="5"/>
      <c r="H57" s="6"/>
    </row>
    <row r="58" spans="1:8">
      <c r="A58" s="70">
        <v>3</v>
      </c>
      <c r="B58" s="400" t="str">
        <f t="shared" si="1"/>
        <v/>
      </c>
      <c r="C58" s="401"/>
      <c r="D58" s="362"/>
      <c r="E58" s="402">
        <v>0</v>
      </c>
      <c r="F58" s="403"/>
      <c r="G58" s="5"/>
      <c r="H58" s="6"/>
    </row>
    <row r="59" spans="1:8">
      <c r="A59" s="70">
        <v>4</v>
      </c>
      <c r="B59" s="400" t="str">
        <f t="shared" si="1"/>
        <v/>
      </c>
      <c r="C59" s="401"/>
      <c r="D59" s="362"/>
      <c r="E59" s="402">
        <v>0</v>
      </c>
      <c r="F59" s="403"/>
      <c r="G59" s="5"/>
      <c r="H59" s="6"/>
    </row>
    <row r="60" spans="1:8">
      <c r="A60" s="70">
        <v>5</v>
      </c>
      <c r="B60" s="400" t="str">
        <f t="shared" si="1"/>
        <v/>
      </c>
      <c r="C60" s="401"/>
      <c r="D60" s="362"/>
      <c r="E60" s="402">
        <v>0</v>
      </c>
      <c r="F60" s="403"/>
      <c r="G60" s="5"/>
      <c r="H60" s="6"/>
    </row>
    <row r="61" spans="1:8">
      <c r="A61" s="70">
        <v>6</v>
      </c>
      <c r="B61" s="400" t="str">
        <f t="shared" si="1"/>
        <v/>
      </c>
      <c r="C61" s="401"/>
      <c r="D61" s="362"/>
      <c r="E61" s="402">
        <v>0</v>
      </c>
      <c r="F61" s="403"/>
      <c r="G61" s="5"/>
      <c r="H61" s="6"/>
    </row>
    <row r="62" spans="1:8">
      <c r="A62" s="70">
        <v>7</v>
      </c>
      <c r="B62" s="400" t="str">
        <f t="shared" si="1"/>
        <v/>
      </c>
      <c r="C62" s="401"/>
      <c r="D62" s="362"/>
      <c r="E62" s="402">
        <v>0</v>
      </c>
      <c r="F62" s="403"/>
      <c r="G62" s="5"/>
      <c r="H62" s="6"/>
    </row>
    <row r="63" spans="1:8">
      <c r="A63" s="71">
        <v>8</v>
      </c>
      <c r="B63" s="400" t="str">
        <f t="shared" si="1"/>
        <v/>
      </c>
      <c r="C63" s="401"/>
      <c r="D63" s="363"/>
      <c r="E63" s="404">
        <v>0</v>
      </c>
      <c r="F63" s="405"/>
      <c r="G63" s="5"/>
      <c r="H63" s="6"/>
    </row>
    <row r="64" spans="1:8">
      <c r="A64" s="73"/>
      <c r="B64" s="39"/>
      <c r="C64" s="39"/>
      <c r="D64" s="36" t="s">
        <v>54</v>
      </c>
      <c r="E64" s="36" t="s">
        <v>55</v>
      </c>
      <c r="F64" s="126">
        <f>SUM(E56:F63)</f>
        <v>0</v>
      </c>
      <c r="G64" s="5"/>
      <c r="H64" s="6"/>
    </row>
    <row r="65" spans="1:8">
      <c r="A65" s="73"/>
      <c r="B65" s="36"/>
      <c r="C65" s="36"/>
      <c r="D65" s="36"/>
      <c r="E65" s="5"/>
      <c r="F65" s="36"/>
      <c r="G65" s="5"/>
      <c r="H65" s="6"/>
    </row>
    <row r="66" spans="1:8" ht="14.25" customHeight="1">
      <c r="A66" s="406" t="s">
        <v>56</v>
      </c>
      <c r="B66" s="407"/>
      <c r="C66" s="364"/>
      <c r="D66" s="364"/>
      <c r="E66" s="349"/>
      <c r="F66" s="364"/>
      <c r="G66" s="365"/>
      <c r="H66" s="6"/>
    </row>
    <row r="67" spans="1:8" ht="24" customHeight="1">
      <c r="A67" s="406"/>
      <c r="B67" s="407"/>
      <c r="C67" s="364"/>
      <c r="D67" s="364"/>
      <c r="E67" s="349"/>
      <c r="F67" s="364"/>
      <c r="G67" s="349"/>
      <c r="H67" s="6"/>
    </row>
    <row r="68" spans="1:8" ht="33.9" customHeight="1">
      <c r="A68" s="408" t="str">
        <f>IF(F64&gt;0,VLOOKUP(E10,VLOOKUP3!A39:B47,2,FALSE),"")</f>
        <v/>
      </c>
      <c r="B68" s="409"/>
      <c r="C68" s="36"/>
      <c r="D68" s="36"/>
      <c r="E68" s="5"/>
      <c r="F68" s="36"/>
      <c r="G68" s="5"/>
      <c r="H68" s="6"/>
    </row>
    <row r="69" spans="1:8">
      <c r="A69" s="35"/>
      <c r="B69" s="81" t="s">
        <v>57</v>
      </c>
      <c r="C69" s="36" t="s">
        <v>55</v>
      </c>
      <c r="D69" s="164">
        <f>F64</f>
        <v>0</v>
      </c>
      <c r="E69" s="5"/>
      <c r="F69" s="81"/>
      <c r="G69" s="36"/>
      <c r="H69" s="72"/>
    </row>
    <row r="70" spans="1:8">
      <c r="A70" s="35"/>
      <c r="B70" s="81" t="s">
        <v>58</v>
      </c>
      <c r="C70" s="82" t="s">
        <v>59</v>
      </c>
      <c r="D70" s="164">
        <f>IFERROR(VLOOKUP3!C22,0)</f>
        <v>0</v>
      </c>
      <c r="E70" s="52"/>
      <c r="F70" s="81"/>
      <c r="G70" s="82"/>
      <c r="H70" s="83"/>
    </row>
    <row r="71" spans="1:8">
      <c r="A71" s="35"/>
      <c r="B71" s="81"/>
      <c r="C71" s="82"/>
      <c r="D71" s="84"/>
      <c r="E71" s="85"/>
      <c r="F71" s="5"/>
      <c r="G71" s="5"/>
      <c r="H71" s="6"/>
    </row>
    <row r="72" spans="1:8">
      <c r="A72" s="86" t="s">
        <v>60</v>
      </c>
      <c r="B72" s="366"/>
      <c r="C72" s="82" t="s">
        <v>59</v>
      </c>
      <c r="D72" s="367">
        <v>0</v>
      </c>
      <c r="E72" s="41" t="s">
        <v>61</v>
      </c>
      <c r="F72" s="81"/>
      <c r="G72" s="82"/>
      <c r="H72" s="83"/>
    </row>
    <row r="73" spans="1:8">
      <c r="A73" s="35"/>
      <c r="B73" s="36" t="s">
        <v>62</v>
      </c>
      <c r="C73" s="36" t="s">
        <v>63</v>
      </c>
      <c r="D73" s="127">
        <f>D69-D70-D72</f>
        <v>0</v>
      </c>
      <c r="E73" s="5"/>
      <c r="F73" s="5"/>
      <c r="G73" s="36"/>
      <c r="H73" s="72"/>
    </row>
    <row r="74" spans="1:8">
      <c r="A74" s="35"/>
      <c r="B74" s="36"/>
      <c r="C74" s="36"/>
      <c r="D74" s="87"/>
      <c r="E74" s="5"/>
      <c r="F74" s="5"/>
      <c r="G74" s="36"/>
      <c r="H74" s="72"/>
    </row>
    <row r="75" spans="1:8" ht="15" thickBot="1">
      <c r="A75" s="410" t="s">
        <v>64</v>
      </c>
      <c r="B75" s="411"/>
      <c r="C75" s="411"/>
      <c r="D75" s="411"/>
      <c r="E75" s="411"/>
      <c r="F75" s="411"/>
      <c r="G75" s="411"/>
      <c r="H75" s="412"/>
    </row>
    <row r="76" spans="1:8">
      <c r="A76" s="35"/>
      <c r="B76" s="47"/>
      <c r="C76" s="25"/>
      <c r="D76" s="91"/>
      <c r="E76" s="43"/>
      <c r="F76" s="43"/>
      <c r="G76" s="43"/>
      <c r="H76" s="92"/>
    </row>
    <row r="77" spans="1:8">
      <c r="A77" s="23" t="s">
        <v>65</v>
      </c>
      <c r="B77" s="47"/>
      <c r="C77" s="25"/>
      <c r="D77" s="346">
        <f>IF(D52&gt;D73, D52,D73)</f>
        <v>0</v>
      </c>
      <c r="E77" s="5" t="s">
        <v>573</v>
      </c>
      <c r="G77" s="413" t="str">
        <f>(IF(COUNTIF($F$39:$F$46,"Oui")&gt;(COUNTIF($E$56:$F$63,"&gt;0")),"ERREUR - COMPLÉTER LA SECTION C - INFO SUR L'ALLOCATION DE LOGEMENT.",""))</f>
        <v/>
      </c>
      <c r="H77" s="414"/>
    </row>
    <row r="78" spans="1:8">
      <c r="A78" s="31"/>
      <c r="B78" s="41"/>
      <c r="C78" s="41"/>
      <c r="D78" s="93"/>
      <c r="E78" s="5"/>
      <c r="F78" s="347"/>
      <c r="G78" s="413"/>
      <c r="H78" s="414"/>
    </row>
    <row r="79" spans="1:8" ht="14.25" customHeight="1">
      <c r="A79" s="369" t="s">
        <v>66</v>
      </c>
      <c r="B79" s="81" t="s">
        <v>67</v>
      </c>
      <c r="C79" s="82" t="s">
        <v>59</v>
      </c>
      <c r="D79" s="167" t="str">
        <f>IFERROR(IF(VLOOKUP3!J4=FALSE,(VLOOKUP(VLOOKUP3!$B$1,'Utility and Services Table'!$A:$D,2,FALSE)),"0"),"")</f>
        <v/>
      </c>
      <c r="E79" s="85"/>
      <c r="F79" s="5"/>
      <c r="G79" s="413"/>
      <c r="H79" s="414"/>
    </row>
    <row r="80" spans="1:8">
      <c r="A80" s="369"/>
      <c r="B80" s="81" t="s">
        <v>68</v>
      </c>
      <c r="C80" s="82" t="s">
        <v>59</v>
      </c>
      <c r="D80" s="167" t="str">
        <f>IFERROR(IF(VLOOKUP3!J5=FALSE,(VLOOKUP(VLOOKUP3!$B$1,'Utility and Services Table'!$A:$D,4,FALSE)),"0"),"")</f>
        <v/>
      </c>
      <c r="E80" s="85"/>
      <c r="F80" s="5"/>
      <c r="G80" s="5"/>
      <c r="H80" s="6"/>
    </row>
    <row r="81" spans="1:8">
      <c r="A81" s="35"/>
      <c r="B81" s="81"/>
      <c r="C81" s="82"/>
      <c r="D81" s="94"/>
      <c r="E81" s="85"/>
      <c r="F81" s="5"/>
      <c r="G81" s="5"/>
      <c r="H81" s="6"/>
    </row>
    <row r="82" spans="1:8">
      <c r="A82" s="35"/>
      <c r="B82" s="81" t="s">
        <v>69</v>
      </c>
      <c r="C82" s="82" t="s">
        <v>70</v>
      </c>
      <c r="D82" s="167" t="str">
        <f>IFERROR(IF(VLOOKUP3!J6=TRUE,(VLOOKUP(VLOOKUP3!$B$1,'Utility and Services Table'!$A:$D,3,FALSE)),"0"),"")</f>
        <v/>
      </c>
      <c r="E82" s="85"/>
      <c r="F82" s="5"/>
      <c r="G82" s="5"/>
      <c r="H82" s="6"/>
    </row>
    <row r="83" spans="1:8">
      <c r="A83" s="23" t="s">
        <v>71</v>
      </c>
      <c r="B83" s="5"/>
      <c r="C83" s="36" t="s">
        <v>72</v>
      </c>
      <c r="D83" s="168" t="str">
        <f>IFERROR(D77-D79-D80+D82,"ERREUR - Compléter la section des Renseignements généraux.")</f>
        <v>ERREUR - Compléter la section des Renseignements généraux.</v>
      </c>
      <c r="E83" s="5"/>
      <c r="F83" s="95"/>
      <c r="G83" s="5"/>
      <c r="H83" s="6"/>
    </row>
    <row r="84" spans="1:8" ht="15" thickBot="1">
      <c r="A84" s="23"/>
      <c r="B84" s="5"/>
      <c r="C84" s="36"/>
      <c r="D84" s="169"/>
      <c r="E84" s="5"/>
      <c r="F84" s="95"/>
      <c r="G84" s="5"/>
      <c r="H84" s="6"/>
    </row>
    <row r="85" spans="1:8" ht="15" thickBot="1">
      <c r="A85" s="376" t="s">
        <v>73</v>
      </c>
      <c r="B85" s="371"/>
      <c r="C85" s="371"/>
      <c r="D85" s="371"/>
      <c r="E85" s="371"/>
      <c r="F85" s="371"/>
      <c r="G85" s="371"/>
      <c r="H85" s="372"/>
    </row>
    <row r="86" spans="1:8">
      <c r="A86" s="23"/>
      <c r="B86" s="5"/>
      <c r="C86" s="36"/>
      <c r="D86" s="169"/>
      <c r="E86" s="5"/>
      <c r="F86" s="95"/>
      <c r="G86" s="5"/>
      <c r="H86" s="6"/>
    </row>
    <row r="87" spans="1:8">
      <c r="A87" s="23" t="s">
        <v>33</v>
      </c>
      <c r="B87" s="5"/>
      <c r="C87" s="36"/>
      <c r="D87" s="170">
        <f>B12</f>
        <v>0</v>
      </c>
      <c r="E87" s="5"/>
      <c r="F87" s="95"/>
      <c r="G87" s="5"/>
      <c r="H87" s="6"/>
    </row>
    <row r="88" spans="1:8">
      <c r="A88" s="23"/>
      <c r="B88" s="5"/>
      <c r="C88" s="54"/>
      <c r="D88" s="269"/>
      <c r="E88" s="5"/>
      <c r="F88" s="95"/>
      <c r="G88" s="5"/>
      <c r="H88" s="6"/>
    </row>
    <row r="89" spans="1:8">
      <c r="A89" s="270" t="s">
        <v>34</v>
      </c>
      <c r="B89" s="81" t="s">
        <v>67</v>
      </c>
      <c r="C89" s="82" t="s">
        <v>59</v>
      </c>
      <c r="D89" s="170" t="str">
        <f>IFERROR(VLOOKUP(VLOOKUP3!$B$1,'Utility and Services Table'!$A:$D,2,FALSE),"")</f>
        <v/>
      </c>
      <c r="E89" s="5"/>
      <c r="F89" s="95"/>
      <c r="G89" s="5"/>
      <c r="H89" s="6"/>
    </row>
    <row r="90" spans="1:8">
      <c r="A90" s="62"/>
      <c r="B90" s="81" t="s">
        <v>68</v>
      </c>
      <c r="C90" s="82" t="s">
        <v>59</v>
      </c>
      <c r="D90" s="170" t="str">
        <f>IFERROR(VLOOKUP(VLOOKUP3!$B$1,'Utility and Services Table'!$A:$D,4,FALSE),"")</f>
        <v/>
      </c>
      <c r="E90" s="5"/>
      <c r="F90" s="95"/>
      <c r="G90" s="5"/>
      <c r="H90" s="6"/>
    </row>
    <row r="91" spans="1:8">
      <c r="A91" s="62"/>
      <c r="B91" s="81"/>
      <c r="C91" s="82"/>
      <c r="D91" s="169"/>
      <c r="E91" s="5"/>
      <c r="F91" s="95"/>
      <c r="G91" s="5"/>
      <c r="H91" s="6"/>
    </row>
    <row r="92" spans="1:8">
      <c r="A92" s="23"/>
      <c r="B92" s="81" t="s">
        <v>69</v>
      </c>
      <c r="C92" s="82" t="s">
        <v>59</v>
      </c>
      <c r="D92" s="167" t="str">
        <f>IFERROR(IF(VLOOKUP3!J6=TRUE,(VLOOKUP(VLOOKUP3!$B$1,'Utility and Services Table'!$A:$D,3,FALSE)),"0"),"")</f>
        <v/>
      </c>
      <c r="E92" s="5"/>
      <c r="F92" s="95"/>
      <c r="G92" s="5"/>
      <c r="H92" s="6"/>
    </row>
    <row r="93" spans="1:8" ht="9.65" customHeight="1">
      <c r="A93" s="23"/>
      <c r="B93" s="81"/>
      <c r="C93" s="82"/>
      <c r="D93" s="169"/>
      <c r="E93" s="417" t="str">
        <f>IF(D94&lt;=I35,"","S'il est inférieur à l'ajustement pour les services en A, la règle d'un maximum de 20 % de vos frais d'occupation totale à la règle des services a été appliquée.")</f>
        <v/>
      </c>
      <c r="F93" s="417"/>
      <c r="G93" s="417"/>
      <c r="H93" s="418"/>
    </row>
    <row r="94" spans="1:8" ht="30.9" customHeight="1">
      <c r="A94" s="23"/>
      <c r="B94" s="81" t="s">
        <v>74</v>
      </c>
      <c r="C94" s="82" t="s">
        <v>59</v>
      </c>
      <c r="D94" s="170">
        <f>IF(SUM(B23+C23+D23+E23+F23+H23)&gt;B12*0.2,B12*0.2,SUM(B23+C23+D23+E23+F23+H23))</f>
        <v>0</v>
      </c>
      <c r="E94" s="417"/>
      <c r="F94" s="417"/>
      <c r="G94" s="417"/>
      <c r="H94" s="418"/>
    </row>
    <row r="95" spans="1:8">
      <c r="A95" s="23"/>
      <c r="B95" s="81" t="s">
        <v>75</v>
      </c>
      <c r="C95" s="82" t="s">
        <v>59</v>
      </c>
      <c r="D95" s="170">
        <f>IF(B28="Oui",B26,0)</f>
        <v>0</v>
      </c>
      <c r="E95" s="97"/>
      <c r="F95" s="97"/>
      <c r="G95" s="97"/>
      <c r="H95" s="98"/>
    </row>
    <row r="96" spans="1:8">
      <c r="A96" s="23"/>
      <c r="B96" s="158"/>
      <c r="C96" s="82"/>
      <c r="D96" s="169"/>
      <c r="E96" s="5"/>
      <c r="F96" s="95"/>
      <c r="G96" s="5"/>
      <c r="H96" s="6"/>
    </row>
    <row r="97" spans="1:8">
      <c r="A97" s="35" t="s">
        <v>76</v>
      </c>
      <c r="B97" s="81"/>
      <c r="C97" s="36" t="s">
        <v>77</v>
      </c>
      <c r="D97" s="170" t="str">
        <f>IFERROR(D87-D94-D95-D89-D90-D92, "ERREUR - Compléter la section des Renseignements généraux.")</f>
        <v>ERREUR - Compléter la section des Renseignements généraux.</v>
      </c>
      <c r="E97" s="5"/>
      <c r="F97" s="95"/>
      <c r="G97" s="5"/>
      <c r="H97" s="6"/>
    </row>
    <row r="98" spans="1:8">
      <c r="A98" s="23" t="s">
        <v>78</v>
      </c>
      <c r="B98" s="5"/>
      <c r="C98" s="36" t="s">
        <v>79</v>
      </c>
      <c r="D98" s="170" t="str">
        <f>IFERROR(D97*0.25,"")</f>
        <v/>
      </c>
      <c r="E98" s="5" t="s">
        <v>80</v>
      </c>
      <c r="F98" s="95"/>
      <c r="G98" s="5"/>
      <c r="H98" s="6"/>
    </row>
    <row r="99" spans="1:8" ht="15" thickBot="1">
      <c r="A99" s="35"/>
      <c r="B99" s="5"/>
      <c r="C99" s="5"/>
      <c r="D99" s="5"/>
      <c r="E99" s="5"/>
      <c r="F99" s="5"/>
      <c r="G99" s="5"/>
      <c r="H99" s="6"/>
    </row>
    <row r="100" spans="1:8" ht="15" thickBot="1">
      <c r="A100" s="376" t="s">
        <v>81</v>
      </c>
      <c r="B100" s="371"/>
      <c r="C100" s="371"/>
      <c r="D100" s="371"/>
      <c r="E100" s="371"/>
      <c r="F100" s="371"/>
      <c r="G100" s="371"/>
      <c r="H100" s="372"/>
    </row>
    <row r="101" spans="1:8">
      <c r="A101" s="59"/>
      <c r="B101" s="60"/>
      <c r="C101" s="60"/>
      <c r="D101" s="60"/>
      <c r="E101" s="60"/>
      <c r="F101" s="60"/>
      <c r="G101" s="60"/>
      <c r="H101" s="61"/>
    </row>
    <row r="102" spans="1:8">
      <c r="A102" s="35" t="s">
        <v>39</v>
      </c>
      <c r="B102" s="5"/>
      <c r="C102" s="5"/>
      <c r="D102" s="119">
        <f>$C$35</f>
        <v>0</v>
      </c>
      <c r="E102" s="5" t="s">
        <v>82</v>
      </c>
      <c r="F102" s="5"/>
      <c r="G102" s="5"/>
      <c r="H102" s="6"/>
    </row>
    <row r="103" spans="1:8">
      <c r="A103" s="35" t="s">
        <v>83</v>
      </c>
      <c r="B103" s="5"/>
      <c r="C103" s="82" t="s">
        <v>59</v>
      </c>
      <c r="D103" s="119">
        <f>MAX(D83,D98)</f>
        <v>0</v>
      </c>
      <c r="E103" s="54" t="s">
        <v>84</v>
      </c>
      <c r="F103" s="5"/>
      <c r="G103" s="5"/>
      <c r="H103" s="6"/>
    </row>
    <row r="104" spans="1:8">
      <c r="A104" s="419" t="s">
        <v>85</v>
      </c>
      <c r="B104" s="420"/>
      <c r="C104" s="82" t="s">
        <v>59</v>
      </c>
      <c r="D104" s="153">
        <f>H18</f>
        <v>0</v>
      </c>
      <c r="E104" s="54" t="s">
        <v>86</v>
      </c>
      <c r="F104" s="5"/>
      <c r="G104" s="5"/>
      <c r="H104" s="6"/>
    </row>
    <row r="105" spans="1:8">
      <c r="A105" s="23" t="s">
        <v>87</v>
      </c>
      <c r="B105" s="5"/>
      <c r="C105" s="36" t="s">
        <v>88</v>
      </c>
      <c r="D105" s="129">
        <f>ROUND(MAX(D102-D103-D104,0), 0)</f>
        <v>0</v>
      </c>
      <c r="E105" s="5" t="s">
        <v>89</v>
      </c>
      <c r="F105" s="5"/>
      <c r="G105" s="5"/>
      <c r="H105" s="6"/>
    </row>
    <row r="106" spans="1:8" ht="15" thickBot="1">
      <c r="A106" s="23"/>
      <c r="B106" s="5"/>
      <c r="C106" s="81"/>
      <c r="D106" s="99"/>
      <c r="E106" s="29"/>
      <c r="F106" s="5"/>
      <c r="G106" s="5"/>
      <c r="H106" s="6"/>
    </row>
    <row r="107" spans="1:8" ht="15" thickBot="1">
      <c r="A107" s="376" t="s">
        <v>90</v>
      </c>
      <c r="B107" s="371"/>
      <c r="C107" s="371"/>
      <c r="D107" s="371"/>
      <c r="E107" s="371"/>
      <c r="F107" s="371"/>
      <c r="G107" s="371"/>
      <c r="H107" s="372"/>
    </row>
    <row r="108" spans="1:8">
      <c r="A108" s="59"/>
      <c r="B108" s="60"/>
      <c r="C108" s="60"/>
      <c r="D108" s="60"/>
      <c r="E108" s="60"/>
      <c r="F108" s="60"/>
      <c r="G108" s="60"/>
      <c r="H108" s="61"/>
    </row>
    <row r="109" spans="1:8">
      <c r="A109" s="35" t="s">
        <v>33</v>
      </c>
      <c r="B109" s="5"/>
      <c r="C109" s="5"/>
      <c r="D109" s="120">
        <f>$B$12</f>
        <v>0</v>
      </c>
      <c r="E109" s="5"/>
      <c r="F109" s="5"/>
      <c r="G109" s="5"/>
      <c r="H109" s="6"/>
    </row>
    <row r="110" spans="1:8">
      <c r="A110" s="62" t="s">
        <v>37</v>
      </c>
      <c r="B110" s="5"/>
      <c r="C110" s="82" t="s">
        <v>59</v>
      </c>
      <c r="D110" s="120">
        <f>D95</f>
        <v>0</v>
      </c>
      <c r="E110" s="5"/>
      <c r="F110" s="5"/>
      <c r="G110" s="5"/>
      <c r="H110" s="6"/>
    </row>
    <row r="111" spans="1:8">
      <c r="A111" s="35" t="s">
        <v>91</v>
      </c>
      <c r="B111" s="5"/>
      <c r="C111" s="82" t="s">
        <v>59</v>
      </c>
      <c r="D111" s="130">
        <f>$D$105</f>
        <v>0</v>
      </c>
      <c r="E111" s="5"/>
      <c r="F111" s="5"/>
      <c r="G111" s="5"/>
      <c r="H111" s="6"/>
    </row>
    <row r="112" spans="1:8">
      <c r="A112" s="23" t="s">
        <v>92</v>
      </c>
      <c r="B112" s="5"/>
      <c r="C112" s="36" t="s">
        <v>93</v>
      </c>
      <c r="D112" s="131">
        <f>ROUND((D109-D110)-D111, 0)</f>
        <v>0</v>
      </c>
      <c r="E112" s="5" t="s">
        <v>89</v>
      </c>
      <c r="F112" s="5"/>
      <c r="G112" s="5"/>
      <c r="H112" s="6"/>
    </row>
    <row r="113" spans="1:8">
      <c r="A113" s="35"/>
      <c r="B113" s="5"/>
      <c r="C113" s="82"/>
      <c r="D113" s="100"/>
      <c r="E113" s="5"/>
      <c r="F113" s="5"/>
      <c r="G113" s="5"/>
      <c r="H113" s="6"/>
    </row>
    <row r="114" spans="1:8">
      <c r="A114" s="35" t="s">
        <v>94</v>
      </c>
      <c r="B114" s="415"/>
      <c r="C114" s="416"/>
      <c r="D114" s="5"/>
      <c r="E114" s="81" t="s">
        <v>95</v>
      </c>
      <c r="F114" s="154"/>
      <c r="G114" s="5"/>
      <c r="H114" s="6"/>
    </row>
    <row r="115" spans="1:8">
      <c r="A115" s="35"/>
      <c r="B115" s="5"/>
      <c r="C115" s="5"/>
      <c r="D115" s="5"/>
      <c r="E115" s="81"/>
      <c r="F115" s="5"/>
      <c r="G115" s="5"/>
      <c r="H115" s="6"/>
    </row>
    <row r="116" spans="1:8">
      <c r="A116" s="35" t="s">
        <v>96</v>
      </c>
      <c r="B116" s="415"/>
      <c r="C116" s="416"/>
      <c r="D116" s="5"/>
      <c r="E116" s="81" t="s">
        <v>95</v>
      </c>
      <c r="F116" s="154"/>
      <c r="G116" s="5"/>
      <c r="H116" s="6"/>
    </row>
    <row r="117" spans="1:8" ht="15" thickBot="1">
      <c r="A117" s="55"/>
      <c r="B117" s="57"/>
      <c r="C117" s="57"/>
      <c r="D117" s="57"/>
      <c r="E117" s="57"/>
      <c r="F117" s="57"/>
      <c r="G117" s="57"/>
      <c r="H117" s="58"/>
    </row>
  </sheetData>
  <sheetProtection algorithmName="SHA-512" hashValue="oW28Ey8neWl6of+axsRuAOPAjBBrxUsroWsJPDTtuP3UOPxh9//771wI082Ba80bDamGsrUHtOEBNe3R7m9eTA==" saltValue="i10hGxB/p3alcXmypYxm0Q==" spinCount="100000" sheet="1" selectLockedCells="1"/>
  <dataConsolidate/>
  <mergeCells count="59">
    <mergeCell ref="A27:A28"/>
    <mergeCell ref="A1:H1"/>
    <mergeCell ref="B2:D2"/>
    <mergeCell ref="E4:G4"/>
    <mergeCell ref="A6:H6"/>
    <mergeCell ref="B7:F7"/>
    <mergeCell ref="A30:H30"/>
    <mergeCell ref="A37:H37"/>
    <mergeCell ref="B38:C38"/>
    <mergeCell ref="G38:H38"/>
    <mergeCell ref="B39:C39"/>
    <mergeCell ref="G39:H39"/>
    <mergeCell ref="B40:C40"/>
    <mergeCell ref="G40:H40"/>
    <mergeCell ref="B41:C41"/>
    <mergeCell ref="G41:H41"/>
    <mergeCell ref="B42:C42"/>
    <mergeCell ref="G42:H42"/>
    <mergeCell ref="B55:C55"/>
    <mergeCell ref="E55:F55"/>
    <mergeCell ref="B43:C43"/>
    <mergeCell ref="G43:H43"/>
    <mergeCell ref="B44:C44"/>
    <mergeCell ref="G44:H44"/>
    <mergeCell ref="B45:C45"/>
    <mergeCell ref="G45:H45"/>
    <mergeCell ref="B46:C46"/>
    <mergeCell ref="G46:H46"/>
    <mergeCell ref="A50:C50"/>
    <mergeCell ref="A54:F54"/>
    <mergeCell ref="B47:F47"/>
    <mergeCell ref="B56:C56"/>
    <mergeCell ref="E56:F56"/>
    <mergeCell ref="B57:C57"/>
    <mergeCell ref="E57:F57"/>
    <mergeCell ref="B58:C58"/>
    <mergeCell ref="E58:F58"/>
    <mergeCell ref="B59:C59"/>
    <mergeCell ref="E59:F59"/>
    <mergeCell ref="B60:C60"/>
    <mergeCell ref="E60:F60"/>
    <mergeCell ref="B61:C61"/>
    <mergeCell ref="E61:F61"/>
    <mergeCell ref="A79:A80"/>
    <mergeCell ref="B62:C62"/>
    <mergeCell ref="E62:F62"/>
    <mergeCell ref="B63:C63"/>
    <mergeCell ref="E63:F63"/>
    <mergeCell ref="A66:B67"/>
    <mergeCell ref="A68:B68"/>
    <mergeCell ref="A75:H75"/>
    <mergeCell ref="G77:H79"/>
    <mergeCell ref="B116:C116"/>
    <mergeCell ref="A85:H85"/>
    <mergeCell ref="E93:H94"/>
    <mergeCell ref="A100:H100"/>
    <mergeCell ref="A104:B104"/>
    <mergeCell ref="A107:H107"/>
    <mergeCell ref="B114:C114"/>
  </mergeCells>
  <conditionalFormatting sqref="G39:H46">
    <cfRule type="expression" priority="1">
      <formula>AND+$F$39:$F$46="Yes"</formula>
    </cfRule>
  </conditionalFormatting>
  <dataValidations count="2">
    <dataValidation type="list" allowBlank="1" showInputMessage="1" showErrorMessage="1" sqref="B28" xr:uid="{541626F1-077C-4624-A59C-DE38C0DFDA1B}">
      <formula1>"Oui,Non"</formula1>
    </dataValidation>
    <dataValidation type="decimal" allowBlank="1" showInputMessage="1" showErrorMessage="1" sqref="H12" xr:uid="{D5E3F4B6-6E0E-47DB-8880-57569CAD405F}">
      <formula1>0.25</formula1>
      <formula2>0.3</formula2>
    </dataValidation>
  </dataValidations>
  <pageMargins left="0.7" right="0.7" top="0.75" bottom="0.75" header="0.3" footer="0.3"/>
  <pageSetup scale="55" fitToHeight="0" orientation="portrait" horizontalDpi="1200" verticalDpi="1200" r:id="rId1"/>
  <headerFooter>
    <oddHeader>&amp;C&amp;"Calibri"&amp;10&amp;K000000 Unclassified&amp;1#_x000D_</oddHeader>
    <oddFooter>&amp;C_x000D_&amp;1#&amp;"Calibri"&amp;10&amp;K000000 Unclassified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1</xdr:col>
                    <xdr:colOff>31750</xdr:colOff>
                    <xdr:row>2</xdr:row>
                    <xdr:rowOff>184150</xdr:rowOff>
                  </from>
                  <to>
                    <xdr:col>1</xdr:col>
                    <xdr:colOff>946150</xdr:colOff>
                    <xdr:row>4</xdr:row>
                    <xdr:rowOff>25400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1</xdr:col>
                    <xdr:colOff>1022350</xdr:colOff>
                    <xdr:row>2</xdr:row>
                    <xdr:rowOff>184150</xdr:rowOff>
                  </from>
                  <to>
                    <xdr:col>2</xdr:col>
                    <xdr:colOff>749300</xdr:colOff>
                    <xdr:row>4</xdr:row>
                    <xdr:rowOff>25400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2</xdr:col>
                    <xdr:colOff>1250950</xdr:colOff>
                    <xdr:row>2</xdr:row>
                    <xdr:rowOff>184150</xdr:rowOff>
                  </from>
                  <to>
                    <xdr:col>3</xdr:col>
                    <xdr:colOff>1079500</xdr:colOff>
                    <xdr:row>4</xdr:row>
                    <xdr:rowOff>0</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1</xdr:col>
                    <xdr:colOff>31750</xdr:colOff>
                    <xdr:row>12</xdr:row>
                    <xdr:rowOff>177800</xdr:rowOff>
                  </from>
                  <to>
                    <xdr:col>1</xdr:col>
                    <xdr:colOff>946150</xdr:colOff>
                    <xdr:row>14</xdr:row>
                    <xdr:rowOff>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1</xdr:col>
                    <xdr:colOff>1212850</xdr:colOff>
                    <xdr:row>12</xdr:row>
                    <xdr:rowOff>177800</xdr:rowOff>
                  </from>
                  <to>
                    <xdr:col>2</xdr:col>
                    <xdr:colOff>622300</xdr:colOff>
                    <xdr:row>14</xdr:row>
                    <xdr:rowOff>0</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2</xdr:col>
                    <xdr:colOff>889000</xdr:colOff>
                    <xdr:row>12</xdr:row>
                    <xdr:rowOff>177800</xdr:rowOff>
                  </from>
                  <to>
                    <xdr:col>3</xdr:col>
                    <xdr:colOff>508000</xdr:colOff>
                    <xdr:row>14</xdr:row>
                    <xdr:rowOff>0</xdr:rowOff>
                  </to>
                </anchor>
              </controlPr>
            </control>
          </mc:Choice>
        </mc:AlternateContent>
        <mc:AlternateContent xmlns:mc="http://schemas.openxmlformats.org/markup-compatibility/2006">
          <mc:Choice Requires="x14">
            <control shapeId="36871" r:id="rId10" name="Check Box 7">
              <controlPr defaultSize="0" autoFill="0" autoLine="0" autoPict="0">
                <anchor moveWithCells="1">
                  <from>
                    <xdr:col>3</xdr:col>
                    <xdr:colOff>774700</xdr:colOff>
                    <xdr:row>12</xdr:row>
                    <xdr:rowOff>177800</xdr:rowOff>
                  </from>
                  <to>
                    <xdr:col>4</xdr:col>
                    <xdr:colOff>127000</xdr:colOff>
                    <xdr:row>14</xdr:row>
                    <xdr:rowOff>0</xdr:rowOff>
                  </to>
                </anchor>
              </controlPr>
            </control>
          </mc:Choice>
        </mc:AlternateContent>
        <mc:AlternateContent xmlns:mc="http://schemas.openxmlformats.org/markup-compatibility/2006">
          <mc:Choice Requires="x14">
            <control shapeId="36872" r:id="rId11" name="Check Box 8">
              <controlPr defaultSize="0" autoFill="0" autoLine="0" autoPict="0">
                <anchor moveWithCells="1">
                  <from>
                    <xdr:col>4</xdr:col>
                    <xdr:colOff>374650</xdr:colOff>
                    <xdr:row>12</xdr:row>
                    <xdr:rowOff>177800</xdr:rowOff>
                  </from>
                  <to>
                    <xdr:col>4</xdr:col>
                    <xdr:colOff>1181100</xdr:colOff>
                    <xdr:row>14</xdr:row>
                    <xdr:rowOff>0</xdr:rowOff>
                  </to>
                </anchor>
              </controlPr>
            </control>
          </mc:Choice>
        </mc:AlternateContent>
        <mc:AlternateContent xmlns:mc="http://schemas.openxmlformats.org/markup-compatibility/2006">
          <mc:Choice Requires="x14">
            <control shapeId="36873" r:id="rId12" name="Check Box 9">
              <controlPr defaultSize="0" autoFill="0" autoLine="0" autoPict="0">
                <anchor moveWithCells="1">
                  <from>
                    <xdr:col>5</xdr:col>
                    <xdr:colOff>1193800</xdr:colOff>
                    <xdr:row>12</xdr:row>
                    <xdr:rowOff>177800</xdr:rowOff>
                  </from>
                  <to>
                    <xdr:col>7</xdr:col>
                    <xdr:colOff>50800</xdr:colOff>
                    <xdr:row>14</xdr:row>
                    <xdr:rowOff>0</xdr:rowOff>
                  </to>
                </anchor>
              </controlPr>
            </control>
          </mc:Choice>
        </mc:AlternateContent>
        <mc:AlternateContent xmlns:mc="http://schemas.openxmlformats.org/markup-compatibility/2006">
          <mc:Choice Requires="x14">
            <control shapeId="36874" r:id="rId13" name="Check Box 10">
              <controlPr defaultSize="0" autoFill="0" autoLine="0" autoPict="0">
                <anchor moveWithCells="1">
                  <from>
                    <xdr:col>1</xdr:col>
                    <xdr:colOff>31750</xdr:colOff>
                    <xdr:row>16</xdr:row>
                    <xdr:rowOff>184150</xdr:rowOff>
                  </from>
                  <to>
                    <xdr:col>1</xdr:col>
                    <xdr:colOff>946150</xdr:colOff>
                    <xdr:row>18</xdr:row>
                    <xdr:rowOff>0</xdr:rowOff>
                  </to>
                </anchor>
              </controlPr>
            </control>
          </mc:Choice>
        </mc:AlternateContent>
        <mc:AlternateContent xmlns:mc="http://schemas.openxmlformats.org/markup-compatibility/2006">
          <mc:Choice Requires="x14">
            <control shapeId="36875" r:id="rId14" name="Check Box 11">
              <controlPr defaultSize="0" autoFill="0" autoLine="0" autoPict="0">
                <anchor moveWithCells="1">
                  <from>
                    <xdr:col>3</xdr:col>
                    <xdr:colOff>457200</xdr:colOff>
                    <xdr:row>16</xdr:row>
                    <xdr:rowOff>184150</xdr:rowOff>
                  </from>
                  <to>
                    <xdr:col>3</xdr:col>
                    <xdr:colOff>1371600</xdr:colOff>
                    <xdr:row>18</xdr:row>
                    <xdr:rowOff>0</xdr:rowOff>
                  </to>
                </anchor>
              </controlPr>
            </control>
          </mc:Choice>
        </mc:AlternateContent>
        <mc:AlternateContent xmlns:mc="http://schemas.openxmlformats.org/markup-compatibility/2006">
          <mc:Choice Requires="x14">
            <control shapeId="36876" r:id="rId15" name="Check Box 12">
              <controlPr defaultSize="0" autoFill="0" autoLine="0" autoPict="0">
                <anchor moveWithCells="1">
                  <from>
                    <xdr:col>1</xdr:col>
                    <xdr:colOff>31750</xdr:colOff>
                    <xdr:row>19</xdr:row>
                    <xdr:rowOff>0</xdr:rowOff>
                  </from>
                  <to>
                    <xdr:col>1</xdr:col>
                    <xdr:colOff>946150</xdr:colOff>
                    <xdr:row>20</xdr:row>
                    <xdr:rowOff>12700</xdr:rowOff>
                  </to>
                </anchor>
              </controlPr>
            </control>
          </mc:Choice>
        </mc:AlternateContent>
        <mc:AlternateContent xmlns:mc="http://schemas.openxmlformats.org/markup-compatibility/2006">
          <mc:Choice Requires="x14">
            <control shapeId="36877" r:id="rId16" name="Check Box 13">
              <controlPr defaultSize="0" autoFill="0" autoLine="0" autoPict="0">
                <anchor moveWithCells="1">
                  <from>
                    <xdr:col>2</xdr:col>
                    <xdr:colOff>31750</xdr:colOff>
                    <xdr:row>19</xdr:row>
                    <xdr:rowOff>0</xdr:rowOff>
                  </from>
                  <to>
                    <xdr:col>2</xdr:col>
                    <xdr:colOff>946150</xdr:colOff>
                    <xdr:row>20</xdr:row>
                    <xdr:rowOff>12700</xdr:rowOff>
                  </to>
                </anchor>
              </controlPr>
            </control>
          </mc:Choice>
        </mc:AlternateContent>
        <mc:AlternateContent xmlns:mc="http://schemas.openxmlformats.org/markup-compatibility/2006">
          <mc:Choice Requires="x14">
            <control shapeId="36878" r:id="rId17" name="Check Box 14">
              <controlPr defaultSize="0" autoFill="0" autoLine="0" autoPict="0">
                <anchor moveWithCells="1">
                  <from>
                    <xdr:col>3</xdr:col>
                    <xdr:colOff>31750</xdr:colOff>
                    <xdr:row>19</xdr:row>
                    <xdr:rowOff>0</xdr:rowOff>
                  </from>
                  <to>
                    <xdr:col>3</xdr:col>
                    <xdr:colOff>946150</xdr:colOff>
                    <xdr:row>20</xdr:row>
                    <xdr:rowOff>12700</xdr:rowOff>
                  </to>
                </anchor>
              </controlPr>
            </control>
          </mc:Choice>
        </mc:AlternateContent>
        <mc:AlternateContent xmlns:mc="http://schemas.openxmlformats.org/markup-compatibility/2006">
          <mc:Choice Requires="x14">
            <control shapeId="36879" r:id="rId18" name="Check Box 15">
              <controlPr defaultSize="0" autoFill="0" autoLine="0" autoPict="0">
                <anchor moveWithCells="1">
                  <from>
                    <xdr:col>1</xdr:col>
                    <xdr:colOff>31750</xdr:colOff>
                    <xdr:row>21</xdr:row>
                    <xdr:rowOff>0</xdr:rowOff>
                  </from>
                  <to>
                    <xdr:col>1</xdr:col>
                    <xdr:colOff>946150</xdr:colOff>
                    <xdr:row>22</xdr:row>
                    <xdr:rowOff>12700</xdr:rowOff>
                  </to>
                </anchor>
              </controlPr>
            </control>
          </mc:Choice>
        </mc:AlternateContent>
        <mc:AlternateContent xmlns:mc="http://schemas.openxmlformats.org/markup-compatibility/2006">
          <mc:Choice Requires="x14">
            <control shapeId="36880" r:id="rId19" name="Check Box 16">
              <controlPr defaultSize="0" autoFill="0" autoLine="0" autoPict="0">
                <anchor moveWithCells="1">
                  <from>
                    <xdr:col>2</xdr:col>
                    <xdr:colOff>31750</xdr:colOff>
                    <xdr:row>21</xdr:row>
                    <xdr:rowOff>0</xdr:rowOff>
                  </from>
                  <to>
                    <xdr:col>2</xdr:col>
                    <xdr:colOff>946150</xdr:colOff>
                    <xdr:row>22</xdr:row>
                    <xdr:rowOff>12700</xdr:rowOff>
                  </to>
                </anchor>
              </controlPr>
            </control>
          </mc:Choice>
        </mc:AlternateContent>
        <mc:AlternateContent xmlns:mc="http://schemas.openxmlformats.org/markup-compatibility/2006">
          <mc:Choice Requires="x14">
            <control shapeId="36881" r:id="rId20" name="Check Box 17">
              <controlPr defaultSize="0" autoFill="0" autoLine="0" autoPict="0">
                <anchor moveWithCells="1">
                  <from>
                    <xdr:col>3</xdr:col>
                    <xdr:colOff>31750</xdr:colOff>
                    <xdr:row>21</xdr:row>
                    <xdr:rowOff>0</xdr:rowOff>
                  </from>
                  <to>
                    <xdr:col>3</xdr:col>
                    <xdr:colOff>1098550</xdr:colOff>
                    <xdr:row>22</xdr:row>
                    <xdr:rowOff>31750</xdr:rowOff>
                  </to>
                </anchor>
              </controlPr>
            </control>
          </mc:Choice>
        </mc:AlternateContent>
        <mc:AlternateContent xmlns:mc="http://schemas.openxmlformats.org/markup-compatibility/2006">
          <mc:Choice Requires="x14">
            <control shapeId="36882" r:id="rId21" name="Check Box 18">
              <controlPr defaultSize="0" autoFill="0" autoLine="0" autoPict="0">
                <anchor moveWithCells="1">
                  <from>
                    <xdr:col>4</xdr:col>
                    <xdr:colOff>31750</xdr:colOff>
                    <xdr:row>21</xdr:row>
                    <xdr:rowOff>0</xdr:rowOff>
                  </from>
                  <to>
                    <xdr:col>4</xdr:col>
                    <xdr:colOff>946150</xdr:colOff>
                    <xdr:row>22</xdr:row>
                    <xdr:rowOff>12700</xdr:rowOff>
                  </to>
                </anchor>
              </controlPr>
            </control>
          </mc:Choice>
        </mc:AlternateContent>
        <mc:AlternateContent xmlns:mc="http://schemas.openxmlformats.org/markup-compatibility/2006">
          <mc:Choice Requires="x14">
            <control shapeId="36883" r:id="rId22" name="Check Box 19">
              <controlPr defaultSize="0" autoFill="0" autoLine="0" autoPict="0">
                <anchor moveWithCells="1">
                  <from>
                    <xdr:col>5</xdr:col>
                    <xdr:colOff>31750</xdr:colOff>
                    <xdr:row>21</xdr:row>
                    <xdr:rowOff>0</xdr:rowOff>
                  </from>
                  <to>
                    <xdr:col>5</xdr:col>
                    <xdr:colOff>1041400</xdr:colOff>
                    <xdr:row>21</xdr:row>
                    <xdr:rowOff>177800</xdr:rowOff>
                  </to>
                </anchor>
              </controlPr>
            </control>
          </mc:Choice>
        </mc:AlternateContent>
        <mc:AlternateContent xmlns:mc="http://schemas.openxmlformats.org/markup-compatibility/2006">
          <mc:Choice Requires="x14">
            <control shapeId="36884" r:id="rId23" name="Check Box 20">
              <controlPr defaultSize="0" autoFill="0" autoLine="0" autoPict="0">
                <anchor moveWithCells="1">
                  <from>
                    <xdr:col>5</xdr:col>
                    <xdr:colOff>1066800</xdr:colOff>
                    <xdr:row>19</xdr:row>
                    <xdr:rowOff>0</xdr:rowOff>
                  </from>
                  <to>
                    <xdr:col>6</xdr:col>
                    <xdr:colOff>717550</xdr:colOff>
                    <xdr:row>20</xdr:row>
                    <xdr:rowOff>12700</xdr:rowOff>
                  </to>
                </anchor>
              </controlPr>
            </control>
          </mc:Choice>
        </mc:AlternateContent>
        <mc:AlternateContent xmlns:mc="http://schemas.openxmlformats.org/markup-compatibility/2006">
          <mc:Choice Requires="x14">
            <control shapeId="36885" r:id="rId24" name="Check Box 21">
              <controlPr defaultSize="0" autoFill="0" autoLine="0" autoPict="0">
                <anchor moveWithCells="1">
                  <from>
                    <xdr:col>7</xdr:col>
                    <xdr:colOff>31750</xdr:colOff>
                    <xdr:row>19</xdr:row>
                    <xdr:rowOff>0</xdr:rowOff>
                  </from>
                  <to>
                    <xdr:col>7</xdr:col>
                    <xdr:colOff>920750</xdr:colOff>
                    <xdr:row>20</xdr:row>
                    <xdr:rowOff>12700</xdr:rowOff>
                  </to>
                </anchor>
              </controlPr>
            </control>
          </mc:Choice>
        </mc:AlternateContent>
        <mc:AlternateContent xmlns:mc="http://schemas.openxmlformats.org/markup-compatibility/2006">
          <mc:Choice Requires="x14">
            <control shapeId="36886" r:id="rId25" name="Check Box 22">
              <controlPr defaultSize="0" autoFill="0" autoLine="0" autoPict="0">
                <anchor moveWithCells="1">
                  <from>
                    <xdr:col>2</xdr:col>
                    <xdr:colOff>31750</xdr:colOff>
                    <xdr:row>65</xdr:row>
                    <xdr:rowOff>0</xdr:rowOff>
                  </from>
                  <to>
                    <xdr:col>2</xdr:col>
                    <xdr:colOff>946150</xdr:colOff>
                    <xdr:row>66</xdr:row>
                    <xdr:rowOff>12700</xdr:rowOff>
                  </to>
                </anchor>
              </controlPr>
            </control>
          </mc:Choice>
        </mc:AlternateContent>
        <mc:AlternateContent xmlns:mc="http://schemas.openxmlformats.org/markup-compatibility/2006">
          <mc:Choice Requires="x14">
            <control shapeId="36887" r:id="rId26" name="Check Box 23">
              <controlPr defaultSize="0" autoFill="0" autoLine="0" autoPict="0">
                <anchor moveWithCells="1">
                  <from>
                    <xdr:col>2</xdr:col>
                    <xdr:colOff>31750</xdr:colOff>
                    <xdr:row>66</xdr:row>
                    <xdr:rowOff>0</xdr:rowOff>
                  </from>
                  <to>
                    <xdr:col>3</xdr:col>
                    <xdr:colOff>12700</xdr:colOff>
                    <xdr:row>66</xdr:row>
                    <xdr:rowOff>152400</xdr:rowOff>
                  </to>
                </anchor>
              </controlPr>
            </control>
          </mc:Choice>
        </mc:AlternateContent>
        <mc:AlternateContent xmlns:mc="http://schemas.openxmlformats.org/markup-compatibility/2006">
          <mc:Choice Requires="x14">
            <control shapeId="36888" r:id="rId27" name="Check Box 24">
              <controlPr defaultSize="0" autoFill="0" autoLine="0" autoPict="0">
                <anchor moveWithCells="1">
                  <from>
                    <xdr:col>3</xdr:col>
                    <xdr:colOff>31750</xdr:colOff>
                    <xdr:row>64</xdr:row>
                    <xdr:rowOff>165100</xdr:rowOff>
                  </from>
                  <to>
                    <xdr:col>4</xdr:col>
                    <xdr:colOff>12700</xdr:colOff>
                    <xdr:row>66</xdr:row>
                    <xdr:rowOff>12700</xdr:rowOff>
                  </to>
                </anchor>
              </controlPr>
            </control>
          </mc:Choice>
        </mc:AlternateContent>
        <mc:AlternateContent xmlns:mc="http://schemas.openxmlformats.org/markup-compatibility/2006">
          <mc:Choice Requires="x14">
            <control shapeId="36889" r:id="rId28" name="Check Box 25">
              <controlPr defaultSize="0" autoFill="0" autoLine="0" autoPict="0">
                <anchor moveWithCells="1">
                  <from>
                    <xdr:col>3</xdr:col>
                    <xdr:colOff>31750</xdr:colOff>
                    <xdr:row>66</xdr:row>
                    <xdr:rowOff>0</xdr:rowOff>
                  </from>
                  <to>
                    <xdr:col>3</xdr:col>
                    <xdr:colOff>946150</xdr:colOff>
                    <xdr:row>66</xdr:row>
                    <xdr:rowOff>203200</xdr:rowOff>
                  </to>
                </anchor>
              </controlPr>
            </control>
          </mc:Choice>
        </mc:AlternateContent>
        <mc:AlternateContent xmlns:mc="http://schemas.openxmlformats.org/markup-compatibility/2006">
          <mc:Choice Requires="x14">
            <control shapeId="36890" r:id="rId29" name="Check Box 26">
              <controlPr defaultSize="0" autoFill="0" autoLine="0" autoPict="0">
                <anchor moveWithCells="1">
                  <from>
                    <xdr:col>4</xdr:col>
                    <xdr:colOff>31750</xdr:colOff>
                    <xdr:row>65</xdr:row>
                    <xdr:rowOff>31750</xdr:rowOff>
                  </from>
                  <to>
                    <xdr:col>6</xdr:col>
                    <xdr:colOff>673100</xdr:colOff>
                    <xdr:row>66</xdr:row>
                    <xdr:rowOff>50800</xdr:rowOff>
                  </to>
                </anchor>
              </controlPr>
            </control>
          </mc:Choice>
        </mc:AlternateContent>
        <mc:AlternateContent xmlns:mc="http://schemas.openxmlformats.org/markup-compatibility/2006">
          <mc:Choice Requires="x14">
            <control shapeId="36891" r:id="rId30" name="Check Box 27">
              <controlPr defaultSize="0" autoFill="0" autoLine="0" autoPict="0">
                <anchor moveWithCells="1">
                  <from>
                    <xdr:col>4</xdr:col>
                    <xdr:colOff>31750</xdr:colOff>
                    <xdr:row>66</xdr:row>
                    <xdr:rowOff>12700</xdr:rowOff>
                  </from>
                  <to>
                    <xdr:col>5</xdr:col>
                    <xdr:colOff>419100</xdr:colOff>
                    <xdr:row>66</xdr:row>
                    <xdr:rowOff>241300</xdr:rowOff>
                  </to>
                </anchor>
              </controlPr>
            </control>
          </mc:Choice>
        </mc:AlternateContent>
        <mc:AlternateContent xmlns:mc="http://schemas.openxmlformats.org/markup-compatibility/2006">
          <mc:Choice Requires="x14">
            <control shapeId="36892" r:id="rId31" name="Option Button 28">
              <controlPr defaultSize="0" autoFill="0" autoLine="0" autoPict="0">
                <anchor moveWithCells="1">
                  <from>
                    <xdr:col>5</xdr:col>
                    <xdr:colOff>444500</xdr:colOff>
                    <xdr:row>65</xdr:row>
                    <xdr:rowOff>127000</xdr:rowOff>
                  </from>
                  <to>
                    <xdr:col>5</xdr:col>
                    <xdr:colOff>749300</xdr:colOff>
                    <xdr:row>66</xdr:row>
                    <xdr:rowOff>298450</xdr:rowOff>
                  </to>
                </anchor>
              </controlPr>
            </control>
          </mc:Choice>
        </mc:AlternateContent>
        <mc:AlternateContent xmlns:mc="http://schemas.openxmlformats.org/markup-compatibility/2006">
          <mc:Choice Requires="x14">
            <control shapeId="36893" r:id="rId32" name="Option Button 29">
              <controlPr defaultSize="0" autoFill="0" autoLine="0" autoPict="0">
                <anchor moveWithCells="1">
                  <from>
                    <xdr:col>5</xdr:col>
                    <xdr:colOff>723900</xdr:colOff>
                    <xdr:row>65</xdr:row>
                    <xdr:rowOff>127000</xdr:rowOff>
                  </from>
                  <to>
                    <xdr:col>5</xdr:col>
                    <xdr:colOff>1028700</xdr:colOff>
                    <xdr:row>66</xdr:row>
                    <xdr:rowOff>298450</xdr:rowOff>
                  </to>
                </anchor>
              </controlPr>
            </control>
          </mc:Choice>
        </mc:AlternateContent>
        <mc:AlternateContent xmlns:mc="http://schemas.openxmlformats.org/markup-compatibility/2006">
          <mc:Choice Requires="x14">
            <control shapeId="36894" r:id="rId33" name="Option Button 30">
              <controlPr defaultSize="0" autoFill="0" autoLine="0" autoPict="0">
                <anchor moveWithCells="1">
                  <from>
                    <xdr:col>5</xdr:col>
                    <xdr:colOff>1016000</xdr:colOff>
                    <xdr:row>65</xdr:row>
                    <xdr:rowOff>139700</xdr:rowOff>
                  </from>
                  <to>
                    <xdr:col>6</xdr:col>
                    <xdr:colOff>0</xdr:colOff>
                    <xdr:row>66</xdr:row>
                    <xdr:rowOff>298450</xdr:rowOff>
                  </to>
                </anchor>
              </controlPr>
            </control>
          </mc:Choice>
        </mc:AlternateContent>
        <mc:AlternateContent xmlns:mc="http://schemas.openxmlformats.org/markup-compatibility/2006">
          <mc:Choice Requires="x14">
            <control shapeId="36895" r:id="rId34" name="Option Button 31">
              <controlPr defaultSize="0" autoFill="0" autoLine="0" autoPict="0">
                <anchor moveWithCells="1">
                  <from>
                    <xdr:col>6</xdr:col>
                    <xdr:colOff>63500</xdr:colOff>
                    <xdr:row>65</xdr:row>
                    <xdr:rowOff>127000</xdr:rowOff>
                  </from>
                  <to>
                    <xdr:col>6</xdr:col>
                    <xdr:colOff>368300</xdr:colOff>
                    <xdr:row>66</xdr:row>
                    <xdr:rowOff>298450</xdr:rowOff>
                  </to>
                </anchor>
              </controlPr>
            </control>
          </mc:Choice>
        </mc:AlternateContent>
        <mc:AlternateContent xmlns:mc="http://schemas.openxmlformats.org/markup-compatibility/2006">
          <mc:Choice Requires="x14">
            <control shapeId="36896" r:id="rId35" name="Check Box 32">
              <controlPr defaultSize="0" autoFill="0" autoLine="0" autoPict="0">
                <anchor moveWithCells="1">
                  <from>
                    <xdr:col>5</xdr:col>
                    <xdr:colOff>31750</xdr:colOff>
                    <xdr:row>17</xdr:row>
                    <xdr:rowOff>0</xdr:rowOff>
                  </from>
                  <to>
                    <xdr:col>5</xdr:col>
                    <xdr:colOff>946150</xdr:colOff>
                    <xdr:row>18</xdr:row>
                    <xdr:rowOff>12700</xdr:rowOff>
                  </to>
                </anchor>
              </controlPr>
            </control>
          </mc:Choice>
        </mc:AlternateContent>
        <mc:AlternateContent xmlns:mc="http://schemas.openxmlformats.org/markup-compatibility/2006">
          <mc:Choice Requires="x14">
            <control shapeId="36897" r:id="rId36" name="Check Box 33">
              <controlPr defaultSize="0" autoFill="0" autoLine="0" autoPict="0">
                <anchor moveWithCells="1">
                  <from>
                    <xdr:col>6</xdr:col>
                    <xdr:colOff>31750</xdr:colOff>
                    <xdr:row>17</xdr:row>
                    <xdr:rowOff>0</xdr:rowOff>
                  </from>
                  <to>
                    <xdr:col>6</xdr:col>
                    <xdr:colOff>946150</xdr:colOff>
                    <xdr:row>18</xdr:row>
                    <xdr:rowOff>12700</xdr:rowOff>
                  </to>
                </anchor>
              </controlPr>
            </control>
          </mc:Choice>
        </mc:AlternateContent>
        <mc:AlternateContent xmlns:mc="http://schemas.openxmlformats.org/markup-compatibility/2006">
          <mc:Choice Requires="x14">
            <control shapeId="36898" r:id="rId37" name="Check Box 34">
              <controlPr defaultSize="0" autoFill="0" autoLine="0" autoPict="0">
                <anchor moveWithCells="1">
                  <from>
                    <xdr:col>5</xdr:col>
                    <xdr:colOff>152400</xdr:colOff>
                    <xdr:row>19</xdr:row>
                    <xdr:rowOff>0</xdr:rowOff>
                  </from>
                  <to>
                    <xdr:col>5</xdr:col>
                    <xdr:colOff>723900</xdr:colOff>
                    <xdr:row>19</xdr:row>
                    <xdr:rowOff>177800</xdr:rowOff>
                  </to>
                </anchor>
              </controlPr>
            </control>
          </mc:Choice>
        </mc:AlternateContent>
        <mc:AlternateContent xmlns:mc="http://schemas.openxmlformats.org/markup-compatibility/2006">
          <mc:Choice Requires="x14">
            <control shapeId="36899" r:id="rId38" name="Check Box 35">
              <controlPr defaultSize="0" autoFill="0" autoLine="0" autoPict="0">
                <anchor moveWithCells="1">
                  <from>
                    <xdr:col>5</xdr:col>
                    <xdr:colOff>114300</xdr:colOff>
                    <xdr:row>12</xdr:row>
                    <xdr:rowOff>177800</xdr:rowOff>
                  </from>
                  <to>
                    <xdr:col>5</xdr:col>
                    <xdr:colOff>939800</xdr:colOff>
                    <xdr:row>14</xdr:row>
                    <xdr:rowOff>0</xdr:rowOff>
                  </to>
                </anchor>
              </controlPr>
            </control>
          </mc:Choice>
        </mc:AlternateContent>
        <mc:AlternateContent xmlns:mc="http://schemas.openxmlformats.org/markup-compatibility/2006">
          <mc:Choice Requires="x14">
            <control shapeId="36900" r:id="rId39" name="Check Box 36">
              <controlPr defaultSize="0" autoFill="0" autoLine="0" autoPict="0">
                <anchor moveWithCells="1">
                  <from>
                    <xdr:col>1</xdr:col>
                    <xdr:colOff>1358900</xdr:colOff>
                    <xdr:row>16</xdr:row>
                    <xdr:rowOff>184150</xdr:rowOff>
                  </from>
                  <to>
                    <xdr:col>3</xdr:col>
                    <xdr:colOff>254000</xdr:colOff>
                    <xdr:row>18</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D9078DB2-02E4-4115-9847-938E3734106B}">
          <x14:formula1>
            <xm:f>VLOOKUP1!$L$4:$L$5</xm:f>
          </x14:formula1>
          <xm:sqref>H4</xm:sqref>
        </x14:dataValidation>
        <x14:dataValidation type="list" allowBlank="1" showInputMessage="1" showErrorMessage="1" xr:uid="{DAC6664C-28DA-4A44-BA25-77108915FCA8}">
          <x14:formula1>
            <xm:f>VLOOKUP3!$A$4:$A$12</xm:f>
          </x14:formula1>
          <xm:sqref>E10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F1C1-69B8-4FD2-AF3B-ED41070CBC18}">
  <sheetPr codeName="Sheet5"/>
  <dimension ref="A1"/>
  <sheetViews>
    <sheetView workbookViewId="0"/>
  </sheetViews>
  <sheetFormatPr defaultColWidth="8.90625" defaultRowHeight="14.5"/>
  <sheetData/>
  <pageMargins left="0.7" right="0.7" top="0.75" bottom="0.75" header="0.3" footer="0.3"/>
  <pageSetup orientation="portrait" r:id="rId1"/>
  <headerFooter>
    <oddHeader>&amp;C&amp;"Calibri"&amp;10&amp;K000000 Unclassified&amp;1#_x000D_</oddHeader>
    <oddFooter>&amp;C_x000D_&amp;1#&amp;"Calibri"&amp;10&amp;K000000 Unclassified</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H119"/>
  <sheetViews>
    <sheetView topLeftCell="A22" zoomScale="80" zoomScaleNormal="80" workbookViewId="0">
      <selection activeCell="F49" sqref="F49"/>
    </sheetView>
  </sheetViews>
  <sheetFormatPr defaultColWidth="9.08984375" defaultRowHeight="14.5"/>
  <cols>
    <col min="1" max="1" width="32.54296875" customWidth="1"/>
    <col min="2" max="2" width="29.90625" customWidth="1"/>
    <col min="3" max="3" width="18.90625" customWidth="1"/>
    <col min="4" max="4" width="23.08984375" customWidth="1"/>
    <col min="5" max="5" width="20" customWidth="1"/>
    <col min="6" max="6" width="20.54296875" customWidth="1"/>
    <col min="7" max="7" width="15.08984375" customWidth="1"/>
    <col min="8" max="8" width="13" customWidth="1"/>
  </cols>
  <sheetData>
    <row r="1" spans="1:8" ht="19.399999999999999" customHeight="1" thickBot="1">
      <c r="A1" s="370" t="s">
        <v>0</v>
      </c>
      <c r="B1" s="433"/>
      <c r="C1" s="433"/>
      <c r="D1" s="433"/>
      <c r="E1" s="433"/>
      <c r="F1" s="433"/>
      <c r="G1" s="433"/>
      <c r="H1" s="434"/>
    </row>
    <row r="2" spans="1:8" ht="15" thickBot="1">
      <c r="A2" s="1" t="s">
        <v>1</v>
      </c>
      <c r="B2" s="435"/>
      <c r="C2" s="436"/>
      <c r="D2" s="436"/>
      <c r="E2" s="2" t="s">
        <v>2</v>
      </c>
      <c r="F2" s="132"/>
      <c r="G2" s="2" t="s">
        <v>3</v>
      </c>
      <c r="H2" s="133"/>
    </row>
    <row r="3" spans="1:8">
      <c r="A3" s="3"/>
      <c r="B3" s="4"/>
      <c r="C3" s="4"/>
      <c r="D3" s="4"/>
      <c r="E3" s="5"/>
      <c r="F3" s="5"/>
      <c r="G3" s="5"/>
      <c r="H3" s="6"/>
    </row>
    <row r="4" spans="1:8">
      <c r="A4" s="7" t="s">
        <v>4</v>
      </c>
      <c r="B4" s="134"/>
      <c r="C4" s="134"/>
      <c r="D4" s="134"/>
      <c r="E4" s="374" t="s">
        <v>5</v>
      </c>
      <c r="F4" s="375"/>
      <c r="G4" s="375"/>
      <c r="H4" s="8"/>
    </row>
    <row r="5" spans="1:8" ht="15" thickBot="1">
      <c r="A5" s="3"/>
      <c r="B5" s="4"/>
      <c r="C5" s="4"/>
      <c r="D5" s="4"/>
      <c r="E5" s="5"/>
      <c r="F5" s="5"/>
      <c r="G5" s="5"/>
      <c r="H5" s="6"/>
    </row>
    <row r="6" spans="1:8" ht="15" thickBot="1">
      <c r="A6" s="376" t="s">
        <v>6</v>
      </c>
      <c r="B6" s="371"/>
      <c r="C6" s="371"/>
      <c r="D6" s="371"/>
      <c r="E6" s="371"/>
      <c r="F6" s="371"/>
      <c r="G6" s="371"/>
      <c r="H6" s="372"/>
    </row>
    <row r="7" spans="1:8">
      <c r="A7" s="9" t="s">
        <v>7</v>
      </c>
      <c r="B7" s="377"/>
      <c r="C7" s="378"/>
      <c r="D7" s="378"/>
      <c r="E7" s="378"/>
      <c r="F7" s="378"/>
      <c r="G7" s="10" t="s">
        <v>97</v>
      </c>
      <c r="H7" s="135"/>
    </row>
    <row r="8" spans="1:8">
      <c r="A8" s="11"/>
      <c r="B8" s="12"/>
      <c r="C8" s="12"/>
      <c r="D8" s="12"/>
      <c r="E8" s="12"/>
      <c r="F8" s="13"/>
      <c r="G8" s="12"/>
      <c r="H8" s="14"/>
    </row>
    <row r="9" spans="1:8">
      <c r="A9" s="15" t="s">
        <v>9</v>
      </c>
      <c r="B9" s="16" t="s">
        <v>10</v>
      </c>
      <c r="C9" s="17"/>
      <c r="D9" s="17"/>
      <c r="E9" s="17" t="s">
        <v>11</v>
      </c>
      <c r="F9" s="17" t="s">
        <v>12</v>
      </c>
      <c r="G9" s="18"/>
      <c r="H9" s="19" t="s">
        <v>13</v>
      </c>
    </row>
    <row r="10" spans="1:8">
      <c r="A10" s="20"/>
      <c r="B10" s="136"/>
      <c r="C10" s="136"/>
      <c r="D10" s="136"/>
      <c r="E10" s="21"/>
      <c r="F10" s="136"/>
      <c r="G10" s="22"/>
      <c r="H10" s="137"/>
    </row>
    <row r="11" spans="1:8">
      <c r="A11" s="20"/>
      <c r="B11" s="22"/>
      <c r="C11" s="22"/>
      <c r="D11" s="22"/>
      <c r="E11" s="22"/>
      <c r="F11" s="22"/>
      <c r="G11" s="22"/>
      <c r="H11" s="6"/>
    </row>
    <row r="12" spans="1:8">
      <c r="A12" s="23" t="s">
        <v>14</v>
      </c>
      <c r="B12" s="118">
        <v>0</v>
      </c>
      <c r="C12" s="28" t="s">
        <v>98</v>
      </c>
      <c r="D12" s="22"/>
      <c r="E12" s="22"/>
      <c r="F12" s="22"/>
      <c r="G12" s="25" t="s">
        <v>16</v>
      </c>
      <c r="H12" s="26">
        <v>0.3</v>
      </c>
    </row>
    <row r="13" spans="1:8">
      <c r="A13" s="23"/>
      <c r="B13" s="27"/>
      <c r="C13" s="28"/>
      <c r="D13" s="22"/>
      <c r="E13" s="22"/>
      <c r="F13" s="22"/>
      <c r="G13" s="29"/>
      <c r="H13" s="30"/>
    </row>
    <row r="14" spans="1:8">
      <c r="A14" s="31" t="s">
        <v>17</v>
      </c>
      <c r="B14" s="32"/>
      <c r="C14" s="32"/>
      <c r="D14" s="32"/>
      <c r="E14" s="32"/>
      <c r="F14" s="32"/>
      <c r="G14" s="33"/>
      <c r="H14" s="34"/>
    </row>
    <row r="15" spans="1:8">
      <c r="A15" s="35"/>
      <c r="B15" s="22"/>
      <c r="C15" s="22"/>
      <c r="D15" s="22"/>
      <c r="E15" s="22"/>
      <c r="F15" s="22"/>
      <c r="G15" s="22"/>
      <c r="H15" s="30"/>
    </row>
    <row r="16" spans="1:8">
      <c r="A16" s="23" t="s">
        <v>18</v>
      </c>
      <c r="B16" s="138"/>
      <c r="C16" s="5"/>
      <c r="D16" s="36" t="s">
        <v>19</v>
      </c>
      <c r="E16" s="138"/>
      <c r="F16" s="37"/>
      <c r="G16" s="5"/>
      <c r="H16" s="6"/>
    </row>
    <row r="17" spans="1:8">
      <c r="A17" s="23"/>
      <c r="B17" s="5"/>
      <c r="C17" s="5"/>
      <c r="D17" s="29"/>
      <c r="E17" s="37"/>
      <c r="F17" s="37"/>
      <c r="G17" s="5"/>
      <c r="H17" s="6"/>
    </row>
    <row r="18" spans="1:8">
      <c r="A18" s="23" t="s">
        <v>21</v>
      </c>
      <c r="B18" s="38"/>
      <c r="C18" s="38"/>
      <c r="D18" s="29"/>
      <c r="E18" s="39" t="s">
        <v>22</v>
      </c>
      <c r="F18" s="139"/>
      <c r="G18" s="139"/>
      <c r="H18" s="6"/>
    </row>
    <row r="19" spans="1:8">
      <c r="A19" s="31"/>
      <c r="B19" s="40"/>
      <c r="C19" s="40"/>
      <c r="D19" s="40"/>
      <c r="E19" s="40"/>
      <c r="F19" s="40"/>
      <c r="G19" s="41"/>
      <c r="H19" s="42"/>
    </row>
    <row r="20" spans="1:8">
      <c r="A20" s="31" t="s">
        <v>23</v>
      </c>
      <c r="B20" s="38"/>
      <c r="C20" s="38"/>
      <c r="D20" s="38"/>
      <c r="E20" s="43" t="s">
        <v>24</v>
      </c>
      <c r="F20" s="181"/>
      <c r="G20" s="44"/>
      <c r="H20" s="45"/>
    </row>
    <row r="21" spans="1:8">
      <c r="A21" s="31"/>
      <c r="B21" s="40"/>
      <c r="C21" s="46"/>
      <c r="D21" s="40"/>
      <c r="E21" s="40"/>
      <c r="F21" s="40"/>
      <c r="G21" s="41"/>
      <c r="H21" s="42"/>
    </row>
    <row r="22" spans="1:8">
      <c r="A22" s="31" t="s">
        <v>25</v>
      </c>
      <c r="B22" s="140"/>
      <c r="C22" s="140"/>
      <c r="D22" s="140"/>
      <c r="E22" s="140"/>
      <c r="F22" s="140"/>
      <c r="G22" s="25" t="s">
        <v>26</v>
      </c>
      <c r="H22" s="141"/>
    </row>
    <row r="23" spans="1:8">
      <c r="A23" s="48" t="s">
        <v>27</v>
      </c>
      <c r="B23" s="142">
        <v>0</v>
      </c>
      <c r="C23" s="142">
        <v>0</v>
      </c>
      <c r="D23" s="142">
        <v>0</v>
      </c>
      <c r="E23" s="142">
        <v>0</v>
      </c>
      <c r="F23" s="142">
        <v>0</v>
      </c>
      <c r="G23" s="49"/>
      <c r="H23" s="143">
        <v>0</v>
      </c>
    </row>
    <row r="24" spans="1:8">
      <c r="A24" s="48"/>
      <c r="B24" s="50"/>
      <c r="C24" s="50"/>
      <c r="D24" s="50"/>
      <c r="E24" s="50"/>
      <c r="F24" s="50"/>
      <c r="G24" s="50"/>
      <c r="H24" s="6"/>
    </row>
    <row r="25" spans="1:8">
      <c r="A25" s="51" t="s">
        <v>28</v>
      </c>
      <c r="B25" s="52"/>
      <c r="C25" s="52"/>
      <c r="D25" s="52"/>
      <c r="E25" s="52"/>
      <c r="F25" s="52"/>
      <c r="G25" s="52"/>
      <c r="H25" s="6"/>
    </row>
    <row r="26" spans="1:8">
      <c r="A26" s="23" t="s">
        <v>29</v>
      </c>
      <c r="B26" s="144"/>
      <c r="C26" s="54" t="s">
        <v>30</v>
      </c>
      <c r="D26" s="52"/>
      <c r="E26" s="52"/>
      <c r="F26" s="52"/>
      <c r="G26" s="52"/>
      <c r="H26" s="6"/>
    </row>
    <row r="27" spans="1:8" ht="14.25" customHeight="1">
      <c r="A27" s="369" t="s">
        <v>31</v>
      </c>
      <c r="B27" s="53"/>
      <c r="C27" s="54"/>
      <c r="D27" s="52"/>
      <c r="E27" s="52"/>
      <c r="F27" s="52"/>
      <c r="G27" s="52"/>
      <c r="H27" s="6"/>
    </row>
    <row r="28" spans="1:8">
      <c r="A28" s="369"/>
      <c r="B28" s="162"/>
      <c r="C28" s="54"/>
      <c r="D28" s="52"/>
      <c r="E28" s="52"/>
      <c r="F28" s="52"/>
      <c r="G28" s="52"/>
      <c r="H28" s="6"/>
    </row>
    <row r="29" spans="1:8" ht="15" thickBot="1">
      <c r="A29" s="55"/>
      <c r="B29" s="56"/>
      <c r="C29" s="57"/>
      <c r="D29" s="56"/>
      <c r="E29" s="56"/>
      <c r="F29" s="56"/>
      <c r="G29" s="56"/>
      <c r="H29" s="58"/>
    </row>
    <row r="30" spans="1:8" ht="15" thickBot="1">
      <c r="A30" s="376" t="s">
        <v>32</v>
      </c>
      <c r="B30" s="379"/>
      <c r="C30" s="371"/>
      <c r="D30" s="371"/>
      <c r="E30" s="371"/>
      <c r="F30" s="371"/>
      <c r="G30" s="371"/>
      <c r="H30" s="372"/>
    </row>
    <row r="31" spans="1:8">
      <c r="A31" s="59"/>
      <c r="B31" s="60"/>
      <c r="C31" s="60"/>
      <c r="D31" s="60"/>
      <c r="E31" s="60"/>
      <c r="F31" s="60"/>
      <c r="G31" s="60"/>
      <c r="H31" s="61"/>
    </row>
    <row r="32" spans="1:8">
      <c r="A32" s="62" t="s">
        <v>33</v>
      </c>
      <c r="B32" s="63"/>
      <c r="C32" s="119">
        <v>0</v>
      </c>
      <c r="D32" s="5"/>
      <c r="E32" s="52"/>
      <c r="F32" s="52"/>
      <c r="G32" s="52"/>
      <c r="H32" s="6"/>
    </row>
    <row r="33" spans="1:8">
      <c r="A33" s="62" t="s">
        <v>34</v>
      </c>
      <c r="B33" s="64" t="s">
        <v>35</v>
      </c>
      <c r="C33" s="120">
        <v>0</v>
      </c>
      <c r="D33" s="28" t="s">
        <v>36</v>
      </c>
      <c r="E33" s="65"/>
      <c r="F33" s="65"/>
      <c r="G33" s="5"/>
      <c r="H33" s="6"/>
    </row>
    <row r="34" spans="1:8">
      <c r="A34" s="62" t="s">
        <v>37</v>
      </c>
      <c r="B34" s="66" t="s">
        <v>35</v>
      </c>
      <c r="C34" s="121">
        <v>0</v>
      </c>
      <c r="D34" s="28" t="s">
        <v>38</v>
      </c>
      <c r="E34" s="65"/>
      <c r="F34" s="65"/>
      <c r="G34" s="5"/>
      <c r="H34" s="6"/>
    </row>
    <row r="35" spans="1:8">
      <c r="A35" s="31" t="s">
        <v>39</v>
      </c>
      <c r="B35" s="163" t="s">
        <v>40</v>
      </c>
      <c r="C35" s="122">
        <v>0</v>
      </c>
      <c r="D35" s="65"/>
      <c r="E35" s="65"/>
      <c r="F35" s="65"/>
      <c r="G35" s="5"/>
      <c r="H35" s="6"/>
    </row>
    <row r="36" spans="1:8" ht="15" thickBot="1">
      <c r="A36" s="62"/>
      <c r="B36" s="63"/>
      <c r="C36" s="67"/>
      <c r="D36" s="65"/>
      <c r="E36" s="65"/>
      <c r="F36" s="65"/>
      <c r="G36" s="5"/>
      <c r="H36" s="6"/>
    </row>
    <row r="37" spans="1:8">
      <c r="A37" s="380" t="s">
        <v>580</v>
      </c>
      <c r="B37" s="379"/>
      <c r="C37" s="379"/>
      <c r="D37" s="379"/>
      <c r="E37" s="379"/>
      <c r="F37" s="379"/>
      <c r="G37" s="379"/>
      <c r="H37" s="381"/>
    </row>
    <row r="38" spans="1:8" ht="67.5" customHeight="1">
      <c r="A38" s="68"/>
      <c r="B38" s="382" t="s">
        <v>42</v>
      </c>
      <c r="C38" s="383"/>
      <c r="D38" s="159" t="s">
        <v>43</v>
      </c>
      <c r="E38" s="160" t="s">
        <v>44</v>
      </c>
      <c r="F38" s="69" t="s">
        <v>577</v>
      </c>
      <c r="G38" s="384" t="s">
        <v>45</v>
      </c>
      <c r="H38" s="385"/>
    </row>
    <row r="39" spans="1:8">
      <c r="A39" s="70">
        <v>1</v>
      </c>
      <c r="B39" s="429"/>
      <c r="C39" s="430"/>
      <c r="D39" s="145">
        <v>0</v>
      </c>
      <c r="E39" s="145">
        <v>0</v>
      </c>
      <c r="F39" s="157" t="s">
        <v>61</v>
      </c>
      <c r="G39" s="388">
        <v>0</v>
      </c>
      <c r="H39" s="389"/>
    </row>
    <row r="40" spans="1:8">
      <c r="A40" s="70">
        <v>2</v>
      </c>
      <c r="B40" s="429"/>
      <c r="C40" s="430"/>
      <c r="D40" s="145">
        <v>0</v>
      </c>
      <c r="E40" s="145">
        <v>0</v>
      </c>
      <c r="F40" s="157" t="s">
        <v>61</v>
      </c>
      <c r="G40" s="388">
        <v>0</v>
      </c>
      <c r="H40" s="389"/>
    </row>
    <row r="41" spans="1:8">
      <c r="A41" s="70">
        <v>3</v>
      </c>
      <c r="B41" s="429"/>
      <c r="C41" s="430"/>
      <c r="D41" s="145">
        <v>0</v>
      </c>
      <c r="E41" s="145">
        <v>0</v>
      </c>
      <c r="F41" s="157" t="s">
        <v>61</v>
      </c>
      <c r="G41" s="388">
        <v>0</v>
      </c>
      <c r="H41" s="389"/>
    </row>
    <row r="42" spans="1:8">
      <c r="A42" s="70">
        <v>4</v>
      </c>
      <c r="B42" s="429"/>
      <c r="C42" s="430"/>
      <c r="D42" s="145">
        <v>0</v>
      </c>
      <c r="E42" s="145">
        <v>0</v>
      </c>
      <c r="F42" s="157" t="s">
        <v>61</v>
      </c>
      <c r="G42" s="388">
        <v>0</v>
      </c>
      <c r="H42" s="389"/>
    </row>
    <row r="43" spans="1:8">
      <c r="A43" s="70">
        <v>5</v>
      </c>
      <c r="B43" s="429"/>
      <c r="C43" s="430"/>
      <c r="D43" s="145">
        <v>0</v>
      </c>
      <c r="E43" s="145">
        <v>0</v>
      </c>
      <c r="F43" s="157" t="s">
        <v>61</v>
      </c>
      <c r="G43" s="388">
        <v>0</v>
      </c>
      <c r="H43" s="389"/>
    </row>
    <row r="44" spans="1:8">
      <c r="A44" s="70">
        <v>6</v>
      </c>
      <c r="B44" s="429"/>
      <c r="C44" s="430"/>
      <c r="D44" s="145">
        <v>0</v>
      </c>
      <c r="E44" s="145">
        <v>0</v>
      </c>
      <c r="F44" s="157" t="s">
        <v>61</v>
      </c>
      <c r="G44" s="388">
        <v>0</v>
      </c>
      <c r="H44" s="389"/>
    </row>
    <row r="45" spans="1:8">
      <c r="A45" s="70">
        <v>7</v>
      </c>
      <c r="B45" s="429"/>
      <c r="C45" s="430"/>
      <c r="D45" s="145">
        <v>0</v>
      </c>
      <c r="E45" s="145">
        <v>0</v>
      </c>
      <c r="F45" s="157" t="s">
        <v>61</v>
      </c>
      <c r="G45" s="388">
        <v>0</v>
      </c>
      <c r="H45" s="389"/>
    </row>
    <row r="46" spans="1:8">
      <c r="A46" s="70">
        <v>8</v>
      </c>
      <c r="B46" s="431"/>
      <c r="C46" s="432"/>
      <c r="D46" s="146">
        <v>0</v>
      </c>
      <c r="E46" s="146">
        <v>0</v>
      </c>
      <c r="F46" s="157" t="s">
        <v>61</v>
      </c>
      <c r="G46" s="388">
        <v>0</v>
      </c>
      <c r="H46" s="389"/>
    </row>
    <row r="47" spans="1:8">
      <c r="A47" s="71"/>
      <c r="B47" s="422" t="s">
        <v>581</v>
      </c>
      <c r="C47" s="422"/>
      <c r="D47" s="422"/>
      <c r="E47" s="422"/>
      <c r="F47" s="422"/>
      <c r="G47" s="36" t="s">
        <v>47</v>
      </c>
      <c r="H47" s="125">
        <v>0</v>
      </c>
    </row>
    <row r="48" spans="1:8">
      <c r="A48" s="73"/>
      <c r="B48" s="36"/>
      <c r="C48" s="36"/>
      <c r="D48" s="36"/>
      <c r="E48" s="36"/>
      <c r="F48" s="36" t="s">
        <v>582</v>
      </c>
      <c r="G48" s="36" t="s">
        <v>48</v>
      </c>
      <c r="H48" s="125">
        <v>0</v>
      </c>
    </row>
    <row r="49" spans="1:8">
      <c r="A49" s="73"/>
      <c r="B49" s="36"/>
      <c r="C49" s="36"/>
      <c r="D49" s="36"/>
      <c r="E49" s="36"/>
      <c r="F49" s="36"/>
      <c r="G49" s="36"/>
      <c r="H49" s="74"/>
    </row>
    <row r="50" spans="1:8" ht="27.65" customHeight="1">
      <c r="A50" s="396" t="s">
        <v>46</v>
      </c>
      <c r="B50" s="397"/>
      <c r="C50" s="397"/>
      <c r="D50" s="123">
        <v>0</v>
      </c>
      <c r="E50" s="5" t="s">
        <v>574</v>
      </c>
      <c r="F50" s="5"/>
      <c r="G50" s="5"/>
      <c r="H50" s="6"/>
    </row>
    <row r="51" spans="1:8">
      <c r="A51" s="62" t="s">
        <v>16</v>
      </c>
      <c r="B51" s="5"/>
      <c r="C51" s="75"/>
      <c r="D51" s="76">
        <v>0.3</v>
      </c>
      <c r="E51" s="5" t="s">
        <v>99</v>
      </c>
      <c r="F51" s="5"/>
      <c r="G51" s="5"/>
      <c r="H51" s="6"/>
    </row>
    <row r="52" spans="1:8">
      <c r="A52" s="35" t="s">
        <v>50</v>
      </c>
      <c r="B52" s="5"/>
      <c r="C52" s="36" t="s">
        <v>51</v>
      </c>
      <c r="D52" s="124">
        <v>0</v>
      </c>
      <c r="E52" s="5"/>
      <c r="F52" s="5"/>
      <c r="G52" s="5"/>
      <c r="H52" s="6"/>
    </row>
    <row r="53" spans="1:8" ht="15" thickBot="1">
      <c r="A53" s="77"/>
      <c r="B53" s="78"/>
      <c r="C53" s="78"/>
      <c r="D53" s="57"/>
      <c r="E53" s="57"/>
      <c r="F53" s="57"/>
      <c r="G53" s="57"/>
      <c r="H53" s="58"/>
    </row>
    <row r="54" spans="1:8" ht="32.9" customHeight="1">
      <c r="A54" s="398" t="s">
        <v>579</v>
      </c>
      <c r="B54" s="399"/>
      <c r="C54" s="399"/>
      <c r="D54" s="399"/>
      <c r="E54" s="399"/>
      <c r="F54" s="399"/>
      <c r="G54" s="79" t="s">
        <v>100</v>
      </c>
      <c r="H54" s="161"/>
    </row>
    <row r="55" spans="1:8" ht="25.5" customHeight="1">
      <c r="A55" s="80"/>
      <c r="B55" s="382" t="s">
        <v>42</v>
      </c>
      <c r="C55" s="383"/>
      <c r="D55" s="69" t="s">
        <v>52</v>
      </c>
      <c r="E55" s="390" t="s">
        <v>53</v>
      </c>
      <c r="F55" s="391"/>
      <c r="G55" s="5"/>
      <c r="H55" s="6"/>
    </row>
    <row r="56" spans="1:8">
      <c r="A56" s="70">
        <v>1</v>
      </c>
      <c r="B56" s="400"/>
      <c r="C56" s="401"/>
      <c r="D56" s="147"/>
      <c r="E56" s="427">
        <v>0</v>
      </c>
      <c r="F56" s="428"/>
      <c r="G56" s="5"/>
      <c r="H56" s="6"/>
    </row>
    <row r="57" spans="1:8">
      <c r="A57" s="70">
        <v>2</v>
      </c>
      <c r="B57" s="400" t="s">
        <v>61</v>
      </c>
      <c r="C57" s="401"/>
      <c r="D57" s="147"/>
      <c r="E57" s="427">
        <v>0</v>
      </c>
      <c r="F57" s="428"/>
      <c r="G57" s="5"/>
      <c r="H57" s="6"/>
    </row>
    <row r="58" spans="1:8">
      <c r="A58" s="70">
        <v>3</v>
      </c>
      <c r="B58" s="400" t="s">
        <v>61</v>
      </c>
      <c r="C58" s="401"/>
      <c r="D58" s="147"/>
      <c r="E58" s="427">
        <v>0</v>
      </c>
      <c r="F58" s="428"/>
      <c r="G58" s="5"/>
      <c r="H58" s="6"/>
    </row>
    <row r="59" spans="1:8">
      <c r="A59" s="70">
        <v>4</v>
      </c>
      <c r="B59" s="400" t="s">
        <v>61</v>
      </c>
      <c r="C59" s="401"/>
      <c r="D59" s="147"/>
      <c r="E59" s="427">
        <v>0</v>
      </c>
      <c r="F59" s="428"/>
      <c r="G59" s="5"/>
      <c r="H59" s="6"/>
    </row>
    <row r="60" spans="1:8">
      <c r="A60" s="70">
        <v>5</v>
      </c>
      <c r="B60" s="400" t="s">
        <v>61</v>
      </c>
      <c r="C60" s="401"/>
      <c r="D60" s="147"/>
      <c r="E60" s="427">
        <v>0</v>
      </c>
      <c r="F60" s="428"/>
      <c r="G60" s="5"/>
      <c r="H60" s="6"/>
    </row>
    <row r="61" spans="1:8">
      <c r="A61" s="70">
        <v>6</v>
      </c>
      <c r="B61" s="400" t="s">
        <v>61</v>
      </c>
      <c r="C61" s="401"/>
      <c r="D61" s="147"/>
      <c r="E61" s="427">
        <v>0</v>
      </c>
      <c r="F61" s="428"/>
      <c r="G61" s="5"/>
      <c r="H61" s="6"/>
    </row>
    <row r="62" spans="1:8">
      <c r="A62" s="70">
        <v>7</v>
      </c>
      <c r="B62" s="400" t="s">
        <v>61</v>
      </c>
      <c r="C62" s="401"/>
      <c r="D62" s="147"/>
      <c r="E62" s="427">
        <v>0</v>
      </c>
      <c r="F62" s="428"/>
      <c r="G62" s="5"/>
      <c r="H62" s="6"/>
    </row>
    <row r="63" spans="1:8">
      <c r="A63" s="71">
        <v>8</v>
      </c>
      <c r="B63" s="400" t="s">
        <v>61</v>
      </c>
      <c r="C63" s="401"/>
      <c r="D63" s="148"/>
      <c r="E63" s="425">
        <v>0</v>
      </c>
      <c r="F63" s="426"/>
      <c r="G63" s="5"/>
      <c r="H63" s="6"/>
    </row>
    <row r="64" spans="1:8">
      <c r="A64" s="73"/>
      <c r="B64" s="39"/>
      <c r="C64" s="39"/>
      <c r="D64" s="36" t="s">
        <v>54</v>
      </c>
      <c r="E64" s="36" t="s">
        <v>55</v>
      </c>
      <c r="F64" s="126">
        <v>0</v>
      </c>
      <c r="G64" s="5"/>
      <c r="H64" s="6"/>
    </row>
    <row r="65" spans="1:8">
      <c r="A65" s="73"/>
      <c r="B65" s="36"/>
      <c r="C65" s="36"/>
      <c r="D65" s="36"/>
      <c r="E65" s="5"/>
      <c r="F65" s="36"/>
      <c r="G65" s="5"/>
      <c r="H65" s="6"/>
    </row>
    <row r="66" spans="1:8" ht="14.25" customHeight="1">
      <c r="A66" s="406" t="s">
        <v>56</v>
      </c>
      <c r="B66" s="407"/>
      <c r="C66" s="149"/>
      <c r="D66" s="149"/>
      <c r="E66" s="134"/>
      <c r="F66" s="149"/>
      <c r="G66" s="150"/>
      <c r="H66" s="6"/>
    </row>
    <row r="67" spans="1:8" ht="24" customHeight="1">
      <c r="A67" s="406"/>
      <c r="B67" s="407"/>
      <c r="C67" s="149"/>
      <c r="D67" s="149"/>
      <c r="E67" s="134"/>
      <c r="F67" s="149"/>
      <c r="G67" s="134"/>
      <c r="H67" s="6"/>
    </row>
    <row r="68" spans="1:8">
      <c r="A68" s="408" t="s">
        <v>61</v>
      </c>
      <c r="B68" s="409"/>
      <c r="C68" s="36"/>
      <c r="D68" s="36"/>
      <c r="E68" s="5"/>
      <c r="F68" s="36"/>
      <c r="G68" s="5"/>
      <c r="H68" s="6"/>
    </row>
    <row r="69" spans="1:8">
      <c r="A69" s="35"/>
      <c r="B69" s="81" t="s">
        <v>57</v>
      </c>
      <c r="C69" s="36" t="s">
        <v>55</v>
      </c>
      <c r="D69" s="164">
        <v>0</v>
      </c>
      <c r="E69" s="5"/>
      <c r="F69" s="81"/>
      <c r="G69" s="36"/>
      <c r="H69" s="72"/>
    </row>
    <row r="70" spans="1:8" ht="14.15" customHeight="1">
      <c r="A70" s="35"/>
      <c r="B70" s="81" t="s">
        <v>58</v>
      </c>
      <c r="C70" s="82" t="s">
        <v>59</v>
      </c>
      <c r="D70" s="164">
        <v>0</v>
      </c>
      <c r="E70" s="52"/>
      <c r="F70" s="81"/>
      <c r="G70" s="82"/>
      <c r="H70" s="83"/>
    </row>
    <row r="71" spans="1:8">
      <c r="A71" s="35"/>
      <c r="B71" s="81"/>
      <c r="C71" s="82"/>
      <c r="D71" s="84"/>
      <c r="E71" s="85"/>
      <c r="F71" s="5"/>
      <c r="G71" s="5"/>
      <c r="H71" s="6"/>
    </row>
    <row r="72" spans="1:8">
      <c r="A72" s="86" t="s">
        <v>60</v>
      </c>
      <c r="B72" s="151"/>
      <c r="C72" s="82" t="s">
        <v>59</v>
      </c>
      <c r="D72" s="152">
        <v>0</v>
      </c>
      <c r="E72" s="41" t="s">
        <v>61</v>
      </c>
      <c r="F72" s="81"/>
      <c r="G72" s="82"/>
      <c r="H72" s="83"/>
    </row>
    <row r="73" spans="1:8">
      <c r="A73" s="35"/>
      <c r="B73" s="36" t="s">
        <v>62</v>
      </c>
      <c r="C73" s="36" t="s">
        <v>63</v>
      </c>
      <c r="D73" s="127">
        <v>0</v>
      </c>
      <c r="E73" s="5"/>
      <c r="F73" s="5"/>
      <c r="G73" s="36"/>
      <c r="H73" s="72"/>
    </row>
    <row r="74" spans="1:8">
      <c r="A74" s="35"/>
      <c r="B74" s="36"/>
      <c r="C74" s="36"/>
      <c r="D74" s="87"/>
      <c r="E74" s="5"/>
      <c r="F74" s="5"/>
      <c r="G74" s="36"/>
      <c r="H74" s="72"/>
    </row>
    <row r="75" spans="1:8">
      <c r="A75" s="165"/>
      <c r="B75" s="166"/>
      <c r="C75" s="166"/>
      <c r="D75" s="87"/>
      <c r="E75" s="5"/>
      <c r="F75" s="5"/>
      <c r="G75" s="36"/>
      <c r="H75" s="72"/>
    </row>
    <row r="76" spans="1:8" ht="15" thickBot="1">
      <c r="A76" s="55"/>
      <c r="B76" s="88"/>
      <c r="C76" s="89"/>
      <c r="D76" s="90"/>
      <c r="E76" s="57"/>
      <c r="F76" s="57"/>
      <c r="G76" s="89"/>
      <c r="H76" s="58"/>
    </row>
    <row r="77" spans="1:8" ht="15" thickBot="1">
      <c r="A77" s="410" t="s">
        <v>64</v>
      </c>
      <c r="B77" s="411"/>
      <c r="C77" s="411"/>
      <c r="D77" s="411"/>
      <c r="E77" s="411"/>
      <c r="F77" s="411"/>
      <c r="G77" s="411"/>
      <c r="H77" s="412"/>
    </row>
    <row r="78" spans="1:8">
      <c r="A78" s="35"/>
      <c r="B78" s="47"/>
      <c r="C78" s="25"/>
      <c r="D78" s="91"/>
      <c r="E78" s="43"/>
      <c r="F78" s="43"/>
      <c r="G78" s="43"/>
      <c r="H78" s="92"/>
    </row>
    <row r="79" spans="1:8">
      <c r="A79" s="23" t="s">
        <v>65</v>
      </c>
      <c r="B79" s="47"/>
      <c r="C79" s="25"/>
      <c r="D79" s="128">
        <v>0</v>
      </c>
      <c r="E79" s="423" t="s">
        <v>575</v>
      </c>
      <c r="F79" s="423"/>
      <c r="G79" s="423"/>
      <c r="H79" s="424"/>
    </row>
    <row r="80" spans="1:8">
      <c r="A80" s="31"/>
      <c r="B80" s="41"/>
      <c r="C80" s="41"/>
      <c r="D80" s="93"/>
      <c r="E80" s="423"/>
      <c r="F80" s="423"/>
      <c r="G80" s="423"/>
      <c r="H80" s="424"/>
    </row>
    <row r="81" spans="1:8" ht="14.25" customHeight="1">
      <c r="A81" s="369" t="s">
        <v>66</v>
      </c>
      <c r="B81" s="81" t="s">
        <v>67</v>
      </c>
      <c r="C81" s="82" t="s">
        <v>59</v>
      </c>
      <c r="D81" s="170">
        <v>0</v>
      </c>
      <c r="E81" s="85"/>
      <c r="F81" s="5"/>
      <c r="G81" s="5"/>
      <c r="H81" s="6"/>
    </row>
    <row r="82" spans="1:8">
      <c r="A82" s="369"/>
      <c r="B82" s="81" t="s">
        <v>68</v>
      </c>
      <c r="C82" s="82" t="s">
        <v>59</v>
      </c>
      <c r="D82" s="170">
        <v>0</v>
      </c>
      <c r="E82" s="85"/>
      <c r="F82" s="5"/>
      <c r="G82" s="5"/>
      <c r="H82" s="6"/>
    </row>
    <row r="83" spans="1:8">
      <c r="A83" s="35"/>
      <c r="B83" s="81"/>
      <c r="C83" s="82"/>
      <c r="D83" s="94"/>
      <c r="E83" s="85"/>
      <c r="F83" s="5"/>
      <c r="G83" s="5"/>
      <c r="H83" s="6"/>
    </row>
    <row r="84" spans="1:8">
      <c r="A84" s="35"/>
      <c r="B84" s="81" t="s">
        <v>69</v>
      </c>
      <c r="C84" s="82" t="s">
        <v>70</v>
      </c>
      <c r="D84" s="170">
        <v>0</v>
      </c>
      <c r="E84" s="85"/>
      <c r="F84" s="5"/>
      <c r="G84" s="5"/>
      <c r="H84" s="6"/>
    </row>
    <row r="85" spans="1:8">
      <c r="A85" s="23" t="s">
        <v>71</v>
      </c>
      <c r="B85" s="5"/>
      <c r="C85" s="36" t="s">
        <v>72</v>
      </c>
      <c r="D85" s="170">
        <v>0</v>
      </c>
      <c r="E85" s="5"/>
      <c r="F85" s="95"/>
      <c r="G85" s="5"/>
      <c r="H85" s="6"/>
    </row>
    <row r="86" spans="1:8" ht="15" thickBot="1">
      <c r="A86" s="23"/>
      <c r="B86" s="5"/>
      <c r="C86" s="36"/>
      <c r="D86" s="169"/>
      <c r="E86" s="5"/>
      <c r="F86" s="95"/>
      <c r="G86" s="5"/>
      <c r="H86" s="6"/>
    </row>
    <row r="87" spans="1:8" ht="15" thickBot="1">
      <c r="A87" s="376" t="s">
        <v>73</v>
      </c>
      <c r="B87" s="371"/>
      <c r="C87" s="371"/>
      <c r="D87" s="371"/>
      <c r="E87" s="371"/>
      <c r="F87" s="371"/>
      <c r="G87" s="371"/>
      <c r="H87" s="372"/>
    </row>
    <row r="88" spans="1:8">
      <c r="A88" s="23"/>
      <c r="B88" s="5"/>
      <c r="C88" s="36"/>
      <c r="D88" s="169"/>
      <c r="E88" s="5"/>
      <c r="F88" s="95"/>
      <c r="G88" s="5"/>
      <c r="H88" s="6"/>
    </row>
    <row r="89" spans="1:8">
      <c r="A89" s="23" t="s">
        <v>33</v>
      </c>
      <c r="B89" s="5"/>
      <c r="C89" s="36"/>
      <c r="D89" s="170">
        <v>0</v>
      </c>
      <c r="E89" s="5"/>
      <c r="F89" s="95"/>
      <c r="G89" s="5"/>
      <c r="H89" s="6"/>
    </row>
    <row r="90" spans="1:8">
      <c r="A90" s="23"/>
      <c r="B90" s="5"/>
      <c r="C90" s="54"/>
      <c r="D90" s="96"/>
      <c r="E90" s="5"/>
      <c r="F90" s="95"/>
      <c r="G90" s="5"/>
      <c r="H90" s="6"/>
    </row>
    <row r="91" spans="1:8">
      <c r="A91" s="39" t="s">
        <v>34</v>
      </c>
      <c r="B91" s="81" t="s">
        <v>67</v>
      </c>
      <c r="C91" s="82" t="s">
        <v>59</v>
      </c>
      <c r="D91" s="170">
        <v>0</v>
      </c>
      <c r="E91" s="5"/>
      <c r="F91" s="95"/>
      <c r="G91" s="5"/>
      <c r="H91" s="6"/>
    </row>
    <row r="92" spans="1:8">
      <c r="A92" s="62"/>
      <c r="B92" s="81" t="s">
        <v>68</v>
      </c>
      <c r="C92" s="82" t="s">
        <v>59</v>
      </c>
      <c r="D92" s="170">
        <v>0</v>
      </c>
      <c r="E92" s="5"/>
      <c r="F92" s="95"/>
      <c r="G92" s="5"/>
      <c r="H92" s="6"/>
    </row>
    <row r="93" spans="1:8">
      <c r="A93" s="62"/>
      <c r="B93" s="81"/>
      <c r="C93" s="82"/>
      <c r="D93" s="169"/>
      <c r="E93" s="5"/>
      <c r="F93" s="95"/>
      <c r="G93" s="5"/>
      <c r="H93" s="6"/>
    </row>
    <row r="94" spans="1:8">
      <c r="A94" s="23"/>
      <c r="B94" s="81" t="s">
        <v>69</v>
      </c>
      <c r="C94" s="82" t="s">
        <v>59</v>
      </c>
      <c r="D94" s="170">
        <v>0</v>
      </c>
      <c r="E94" s="5"/>
      <c r="F94" s="95"/>
      <c r="G94" s="5"/>
      <c r="H94" s="6"/>
    </row>
    <row r="95" spans="1:8">
      <c r="A95" s="23"/>
      <c r="B95" s="81"/>
      <c r="C95" s="82"/>
      <c r="D95" s="169"/>
      <c r="E95" s="417" t="s">
        <v>61</v>
      </c>
      <c r="F95" s="417"/>
      <c r="G95" s="417"/>
      <c r="H95" s="418"/>
    </row>
    <row r="96" spans="1:8">
      <c r="A96" s="23"/>
      <c r="B96" s="81" t="s">
        <v>101</v>
      </c>
      <c r="C96" s="82" t="s">
        <v>59</v>
      </c>
      <c r="D96" s="170">
        <v>0</v>
      </c>
      <c r="E96" s="417"/>
      <c r="F96" s="417"/>
      <c r="G96" s="417"/>
      <c r="H96" s="418"/>
    </row>
    <row r="97" spans="1:8">
      <c r="A97" s="23"/>
      <c r="B97" s="81" t="s">
        <v>75</v>
      </c>
      <c r="C97" s="82" t="s">
        <v>59</v>
      </c>
      <c r="D97" s="170">
        <v>0</v>
      </c>
      <c r="E97" s="97"/>
      <c r="F97" s="97"/>
      <c r="G97" s="97"/>
      <c r="H97" s="98"/>
    </row>
    <row r="98" spans="1:8">
      <c r="A98" s="23"/>
      <c r="B98" s="158"/>
      <c r="C98" s="82"/>
      <c r="D98" s="169"/>
      <c r="E98" s="5"/>
      <c r="F98" s="95"/>
      <c r="G98" s="5"/>
      <c r="H98" s="6"/>
    </row>
    <row r="99" spans="1:8">
      <c r="A99" s="35" t="s">
        <v>76</v>
      </c>
      <c r="B99" s="81"/>
      <c r="C99" s="36" t="s">
        <v>77</v>
      </c>
      <c r="D99" s="170">
        <v>0</v>
      </c>
      <c r="E99" s="5"/>
      <c r="F99" s="95"/>
      <c r="G99" s="5"/>
      <c r="H99" s="6"/>
    </row>
    <row r="100" spans="1:8">
      <c r="A100" s="23" t="s">
        <v>78</v>
      </c>
      <c r="B100" s="5"/>
      <c r="C100" s="36" t="s">
        <v>79</v>
      </c>
      <c r="D100" s="170">
        <v>0</v>
      </c>
      <c r="E100" s="5" t="s">
        <v>80</v>
      </c>
      <c r="F100" s="95"/>
      <c r="G100" s="5"/>
      <c r="H100" s="6"/>
    </row>
    <row r="101" spans="1:8" ht="15" thickBot="1">
      <c r="A101" s="5"/>
      <c r="B101" s="5"/>
      <c r="C101" s="5"/>
      <c r="D101" s="5"/>
      <c r="E101" s="5"/>
      <c r="F101" s="5"/>
      <c r="G101" s="5"/>
      <c r="H101" s="6"/>
    </row>
    <row r="102" spans="1:8" ht="15" thickBot="1">
      <c r="A102" s="376" t="s">
        <v>81</v>
      </c>
      <c r="B102" s="371"/>
      <c r="C102" s="371"/>
      <c r="D102" s="371"/>
      <c r="E102" s="371"/>
      <c r="F102" s="371"/>
      <c r="G102" s="371"/>
      <c r="H102" s="372"/>
    </row>
    <row r="103" spans="1:8">
      <c r="A103" s="59"/>
      <c r="B103" s="60"/>
      <c r="C103" s="60"/>
      <c r="D103" s="60"/>
      <c r="E103" s="60"/>
      <c r="F103" s="60"/>
      <c r="G103" s="60"/>
      <c r="H103" s="61"/>
    </row>
    <row r="104" spans="1:8">
      <c r="A104" s="35" t="s">
        <v>39</v>
      </c>
      <c r="B104" s="5"/>
      <c r="C104" s="5"/>
      <c r="D104" s="119">
        <v>0</v>
      </c>
      <c r="E104" s="5" t="s">
        <v>82</v>
      </c>
      <c r="F104" s="5"/>
      <c r="G104" s="5"/>
      <c r="H104" s="6"/>
    </row>
    <row r="105" spans="1:8">
      <c r="A105" s="35" t="s">
        <v>83</v>
      </c>
      <c r="B105" s="5"/>
      <c r="C105" s="82" t="s">
        <v>59</v>
      </c>
      <c r="D105" s="119">
        <v>0</v>
      </c>
      <c r="E105" s="54" t="s">
        <v>84</v>
      </c>
      <c r="F105" s="5"/>
      <c r="G105" s="5"/>
      <c r="H105" s="6"/>
    </row>
    <row r="106" spans="1:8">
      <c r="A106" s="419" t="s">
        <v>85</v>
      </c>
      <c r="B106" s="420"/>
      <c r="C106" s="82" t="s">
        <v>59</v>
      </c>
      <c r="D106" s="153">
        <v>0</v>
      </c>
      <c r="E106" s="54" t="s">
        <v>86</v>
      </c>
      <c r="F106" s="5"/>
      <c r="G106" s="5"/>
      <c r="H106" s="6"/>
    </row>
    <row r="107" spans="1:8">
      <c r="A107" s="23" t="s">
        <v>87</v>
      </c>
      <c r="B107" s="5"/>
      <c r="C107" s="36" t="s">
        <v>88</v>
      </c>
      <c r="D107" s="129">
        <v>0</v>
      </c>
      <c r="E107" s="5" t="s">
        <v>89</v>
      </c>
      <c r="F107" s="5"/>
      <c r="G107" s="5"/>
      <c r="H107" s="6"/>
    </row>
    <row r="108" spans="1:8" ht="15" thickBot="1">
      <c r="A108" s="23"/>
      <c r="B108" s="5"/>
      <c r="C108" s="81"/>
      <c r="D108" s="99"/>
      <c r="E108" s="29"/>
      <c r="F108" s="5"/>
      <c r="G108" s="5"/>
      <c r="H108" s="6"/>
    </row>
    <row r="109" spans="1:8" ht="15" thickBot="1">
      <c r="A109" s="376" t="s">
        <v>90</v>
      </c>
      <c r="B109" s="371"/>
      <c r="C109" s="371"/>
      <c r="D109" s="371"/>
      <c r="E109" s="371"/>
      <c r="F109" s="371"/>
      <c r="G109" s="371"/>
      <c r="H109" s="372"/>
    </row>
    <row r="110" spans="1:8">
      <c r="A110" s="59"/>
      <c r="B110" s="60"/>
      <c r="C110" s="60"/>
      <c r="D110" s="60"/>
      <c r="E110" s="60"/>
      <c r="F110" s="60"/>
      <c r="G110" s="60"/>
      <c r="H110" s="61"/>
    </row>
    <row r="111" spans="1:8">
      <c r="A111" s="35" t="s">
        <v>33</v>
      </c>
      <c r="B111" s="5"/>
      <c r="C111" s="5"/>
      <c r="D111" s="120">
        <v>0</v>
      </c>
      <c r="E111" s="5"/>
      <c r="F111" s="5"/>
      <c r="G111" s="5"/>
      <c r="H111" s="6"/>
    </row>
    <row r="112" spans="1:8">
      <c r="A112" s="62" t="s">
        <v>37</v>
      </c>
      <c r="B112" s="5"/>
      <c r="C112" s="82" t="s">
        <v>59</v>
      </c>
      <c r="D112" s="120">
        <v>0</v>
      </c>
      <c r="E112" s="5"/>
      <c r="F112" s="5"/>
      <c r="G112" s="5"/>
      <c r="H112" s="6"/>
    </row>
    <row r="113" spans="1:8">
      <c r="A113" s="35" t="s">
        <v>91</v>
      </c>
      <c r="B113" s="5"/>
      <c r="C113" s="82" t="s">
        <v>59</v>
      </c>
      <c r="D113" s="130">
        <v>0</v>
      </c>
      <c r="E113" s="5"/>
      <c r="F113" s="5"/>
      <c r="G113" s="5"/>
      <c r="H113" s="6"/>
    </row>
    <row r="114" spans="1:8">
      <c r="A114" s="23" t="s">
        <v>92</v>
      </c>
      <c r="B114" s="5"/>
      <c r="C114" s="36" t="s">
        <v>93</v>
      </c>
      <c r="D114" s="131">
        <v>0</v>
      </c>
      <c r="E114" s="5" t="s">
        <v>89</v>
      </c>
      <c r="F114" s="5"/>
      <c r="G114" s="5"/>
      <c r="H114" s="6"/>
    </row>
    <row r="115" spans="1:8">
      <c r="A115" s="35"/>
      <c r="B115" s="5"/>
      <c r="C115" s="82"/>
      <c r="D115" s="100"/>
      <c r="E115" s="5"/>
      <c r="F115" s="5"/>
      <c r="G115" s="5"/>
      <c r="H115" s="6"/>
    </row>
    <row r="116" spans="1:8">
      <c r="A116" s="35" t="s">
        <v>94</v>
      </c>
      <c r="B116" s="415"/>
      <c r="C116" s="416"/>
      <c r="D116" s="5"/>
      <c r="E116" s="81" t="s">
        <v>95</v>
      </c>
      <c r="F116" s="154"/>
      <c r="G116" s="5"/>
      <c r="H116" s="6"/>
    </row>
    <row r="117" spans="1:8">
      <c r="A117" s="35"/>
      <c r="B117" s="5"/>
      <c r="C117" s="5"/>
      <c r="D117" s="5"/>
      <c r="E117" s="81"/>
      <c r="F117" s="5"/>
      <c r="G117" s="5"/>
      <c r="H117" s="6"/>
    </row>
    <row r="118" spans="1:8">
      <c r="A118" s="35" t="s">
        <v>96</v>
      </c>
      <c r="B118" s="415"/>
      <c r="C118" s="416"/>
      <c r="D118" s="5"/>
      <c r="E118" s="81" t="s">
        <v>95</v>
      </c>
      <c r="F118" s="154"/>
      <c r="G118" s="5"/>
      <c r="H118" s="6"/>
    </row>
    <row r="119" spans="1:8" ht="15" thickBot="1">
      <c r="A119" s="55"/>
      <c r="B119" s="57"/>
      <c r="C119" s="57"/>
      <c r="D119" s="57"/>
      <c r="E119" s="57"/>
      <c r="F119" s="57"/>
      <c r="G119" s="57"/>
      <c r="H119" s="58"/>
    </row>
  </sheetData>
  <sheetProtection algorithmName="SHA-512" hashValue="zwjbiLQm2AViMNvfpAQWcDOlusbxZW8np8SzK8hpNrIpQmJ8vMqkcjxAeRGWWm//XliTVy91tU2nM51JCRoidA==" saltValue="0ba7kE84zT2mAYsPuBc1cw==" spinCount="100000" sheet="1" selectLockedCells="1" selectUnlockedCells="1"/>
  <mergeCells count="60">
    <mergeCell ref="B40:C40"/>
    <mergeCell ref="G40:H40"/>
    <mergeCell ref="A1:H1"/>
    <mergeCell ref="B2:D2"/>
    <mergeCell ref="A6:H6"/>
    <mergeCell ref="B7:F7"/>
    <mergeCell ref="A27:A28"/>
    <mergeCell ref="A30:H30"/>
    <mergeCell ref="A37:H37"/>
    <mergeCell ref="B38:C38"/>
    <mergeCell ref="G38:H38"/>
    <mergeCell ref="B39:C39"/>
    <mergeCell ref="G39:H39"/>
    <mergeCell ref="E4:G4"/>
    <mergeCell ref="B41:C41"/>
    <mergeCell ref="G41:H41"/>
    <mergeCell ref="B42:C42"/>
    <mergeCell ref="G42:H42"/>
    <mergeCell ref="B43:C43"/>
    <mergeCell ref="G43:H43"/>
    <mergeCell ref="B56:C56"/>
    <mergeCell ref="E56:F56"/>
    <mergeCell ref="B44:C44"/>
    <mergeCell ref="G44:H44"/>
    <mergeCell ref="B45:C45"/>
    <mergeCell ref="G45:H45"/>
    <mergeCell ref="B46:C46"/>
    <mergeCell ref="G46:H46"/>
    <mergeCell ref="B47:F47"/>
    <mergeCell ref="A50:C50"/>
    <mergeCell ref="A54:F54"/>
    <mergeCell ref="B55:C55"/>
    <mergeCell ref="E55:F55"/>
    <mergeCell ref="B57:C57"/>
    <mergeCell ref="E57:F57"/>
    <mergeCell ref="B58:C58"/>
    <mergeCell ref="E58:F58"/>
    <mergeCell ref="B59:C59"/>
    <mergeCell ref="E59:F59"/>
    <mergeCell ref="B60:C60"/>
    <mergeCell ref="E60:F60"/>
    <mergeCell ref="B61:C61"/>
    <mergeCell ref="E61:F61"/>
    <mergeCell ref="B62:C62"/>
    <mergeCell ref="E62:F62"/>
    <mergeCell ref="B63:C63"/>
    <mergeCell ref="E63:F63"/>
    <mergeCell ref="A66:B67"/>
    <mergeCell ref="A68:B68"/>
    <mergeCell ref="A77:H77"/>
    <mergeCell ref="E79:H79"/>
    <mergeCell ref="E80:H80"/>
    <mergeCell ref="B116:C116"/>
    <mergeCell ref="B118:C118"/>
    <mergeCell ref="A81:A82"/>
    <mergeCell ref="A87:H87"/>
    <mergeCell ref="E95:H96"/>
    <mergeCell ref="A102:H102"/>
    <mergeCell ref="A106:B106"/>
    <mergeCell ref="A109:H109"/>
  </mergeCells>
  <conditionalFormatting sqref="G39:H46">
    <cfRule type="expression" priority="1">
      <formula>AND+$F$39:$F$46="Yes"</formula>
    </cfRule>
  </conditionalFormatting>
  <pageMargins left="0.7" right="0.7" top="0.75" bottom="0.75" header="0.3" footer="0.3"/>
  <pageSetup scale="58" orientation="portrait" horizontalDpi="1200" verticalDpi="1200" r:id="rId1"/>
  <headerFooter>
    <oddHeader>&amp;C&amp;"Calibri"&amp;10&amp;K000000 Unclassified&amp;1#_x000D_</oddHeader>
    <oddFooter>&amp;C_x000D_&amp;1#&amp;"Calibri"&amp;10&amp;K000000 Unclassified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31750</xdr:colOff>
                    <xdr:row>2</xdr:row>
                    <xdr:rowOff>184150</xdr:rowOff>
                  </from>
                  <to>
                    <xdr:col>1</xdr:col>
                    <xdr:colOff>946150</xdr:colOff>
                    <xdr:row>4</xdr:row>
                    <xdr:rowOff>12700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1022350</xdr:colOff>
                    <xdr:row>2</xdr:row>
                    <xdr:rowOff>177800</xdr:rowOff>
                  </from>
                  <to>
                    <xdr:col>2</xdr:col>
                    <xdr:colOff>203200</xdr:colOff>
                    <xdr:row>4</xdr:row>
                    <xdr:rowOff>12700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1308100</xdr:colOff>
                    <xdr:row>3</xdr:row>
                    <xdr:rowOff>12700</xdr:rowOff>
                  </from>
                  <to>
                    <xdr:col>3</xdr:col>
                    <xdr:colOff>1092200</xdr:colOff>
                    <xdr:row>4</xdr:row>
                    <xdr:rowOff>12700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31750</xdr:colOff>
                    <xdr:row>12</xdr:row>
                    <xdr:rowOff>177800</xdr:rowOff>
                  </from>
                  <to>
                    <xdr:col>1</xdr:col>
                    <xdr:colOff>946150</xdr:colOff>
                    <xdr:row>14</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1327150</xdr:colOff>
                    <xdr:row>12</xdr:row>
                    <xdr:rowOff>177800</xdr:rowOff>
                  </from>
                  <to>
                    <xdr:col>2</xdr:col>
                    <xdr:colOff>127000</xdr:colOff>
                    <xdr:row>14</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xdr:col>
                    <xdr:colOff>495300</xdr:colOff>
                    <xdr:row>12</xdr:row>
                    <xdr:rowOff>177800</xdr:rowOff>
                  </from>
                  <to>
                    <xdr:col>3</xdr:col>
                    <xdr:colOff>114300</xdr:colOff>
                    <xdr:row>14</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495300</xdr:colOff>
                    <xdr:row>12</xdr:row>
                    <xdr:rowOff>177800</xdr:rowOff>
                  </from>
                  <to>
                    <xdr:col>3</xdr:col>
                    <xdr:colOff>1295400</xdr:colOff>
                    <xdr:row>14</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139700</xdr:colOff>
                    <xdr:row>12</xdr:row>
                    <xdr:rowOff>177800</xdr:rowOff>
                  </from>
                  <to>
                    <xdr:col>4</xdr:col>
                    <xdr:colOff>952500</xdr:colOff>
                    <xdr:row>14</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1193800</xdr:colOff>
                    <xdr:row>12</xdr:row>
                    <xdr:rowOff>177800</xdr:rowOff>
                  </from>
                  <to>
                    <xdr:col>6</xdr:col>
                    <xdr:colOff>1003300</xdr:colOff>
                    <xdr:row>14</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xdr:col>
                    <xdr:colOff>31750</xdr:colOff>
                    <xdr:row>17</xdr:row>
                    <xdr:rowOff>0</xdr:rowOff>
                  </from>
                  <to>
                    <xdr:col>1</xdr:col>
                    <xdr:colOff>946150</xdr:colOff>
                    <xdr:row>18</xdr:row>
                    <xdr:rowOff>12700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xdr:col>
                    <xdr:colOff>406400</xdr:colOff>
                    <xdr:row>17</xdr:row>
                    <xdr:rowOff>0</xdr:rowOff>
                  </from>
                  <to>
                    <xdr:col>3</xdr:col>
                    <xdr:colOff>69850</xdr:colOff>
                    <xdr:row>18</xdr:row>
                    <xdr:rowOff>12700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xdr:col>
                    <xdr:colOff>31750</xdr:colOff>
                    <xdr:row>19</xdr:row>
                    <xdr:rowOff>0</xdr:rowOff>
                  </from>
                  <to>
                    <xdr:col>1</xdr:col>
                    <xdr:colOff>946150</xdr:colOff>
                    <xdr:row>20</xdr:row>
                    <xdr:rowOff>12700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xdr:col>
                    <xdr:colOff>1638300</xdr:colOff>
                    <xdr:row>19</xdr:row>
                    <xdr:rowOff>0</xdr:rowOff>
                  </from>
                  <to>
                    <xdr:col>2</xdr:col>
                    <xdr:colOff>584200</xdr:colOff>
                    <xdr:row>20</xdr:row>
                    <xdr:rowOff>12700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31750</xdr:colOff>
                    <xdr:row>19</xdr:row>
                    <xdr:rowOff>0</xdr:rowOff>
                  </from>
                  <to>
                    <xdr:col>3</xdr:col>
                    <xdr:colOff>946150</xdr:colOff>
                    <xdr:row>20</xdr:row>
                    <xdr:rowOff>12700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xdr:col>
                    <xdr:colOff>31750</xdr:colOff>
                    <xdr:row>21</xdr:row>
                    <xdr:rowOff>0</xdr:rowOff>
                  </from>
                  <to>
                    <xdr:col>1</xdr:col>
                    <xdr:colOff>946150</xdr:colOff>
                    <xdr:row>22</xdr:row>
                    <xdr:rowOff>12700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2</xdr:col>
                    <xdr:colOff>31750</xdr:colOff>
                    <xdr:row>21</xdr:row>
                    <xdr:rowOff>0</xdr:rowOff>
                  </from>
                  <to>
                    <xdr:col>2</xdr:col>
                    <xdr:colOff>946150</xdr:colOff>
                    <xdr:row>22</xdr:row>
                    <xdr:rowOff>12700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31750</xdr:colOff>
                    <xdr:row>21</xdr:row>
                    <xdr:rowOff>0</xdr:rowOff>
                  </from>
                  <to>
                    <xdr:col>3</xdr:col>
                    <xdr:colOff>1022350</xdr:colOff>
                    <xdr:row>22</xdr:row>
                    <xdr:rowOff>38100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xdr:col>
                    <xdr:colOff>31750</xdr:colOff>
                    <xdr:row>21</xdr:row>
                    <xdr:rowOff>0</xdr:rowOff>
                  </from>
                  <to>
                    <xdr:col>4</xdr:col>
                    <xdr:colOff>946150</xdr:colOff>
                    <xdr:row>22</xdr:row>
                    <xdr:rowOff>12700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31750</xdr:colOff>
                    <xdr:row>21</xdr:row>
                    <xdr:rowOff>0</xdr:rowOff>
                  </from>
                  <to>
                    <xdr:col>5</xdr:col>
                    <xdr:colOff>1041400</xdr:colOff>
                    <xdr:row>21</xdr:row>
                    <xdr:rowOff>177800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1308100</xdr:colOff>
                    <xdr:row>19</xdr:row>
                    <xdr:rowOff>0</xdr:rowOff>
                  </from>
                  <to>
                    <xdr:col>6</xdr:col>
                    <xdr:colOff>850900</xdr:colOff>
                    <xdr:row>20</xdr:row>
                    <xdr:rowOff>12700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7</xdr:col>
                    <xdr:colOff>31750</xdr:colOff>
                    <xdr:row>19</xdr:row>
                    <xdr:rowOff>0</xdr:rowOff>
                  </from>
                  <to>
                    <xdr:col>8</xdr:col>
                    <xdr:colOff>12700</xdr:colOff>
                    <xdr:row>20</xdr:row>
                    <xdr:rowOff>12700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2</xdr:col>
                    <xdr:colOff>31750</xdr:colOff>
                    <xdr:row>65</xdr:row>
                    <xdr:rowOff>0</xdr:rowOff>
                  </from>
                  <to>
                    <xdr:col>2</xdr:col>
                    <xdr:colOff>946150</xdr:colOff>
                    <xdr:row>66</xdr:row>
                    <xdr:rowOff>12700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2</xdr:col>
                    <xdr:colOff>31750</xdr:colOff>
                    <xdr:row>66</xdr:row>
                    <xdr:rowOff>31750</xdr:rowOff>
                  </from>
                  <to>
                    <xdr:col>3</xdr:col>
                    <xdr:colOff>12700</xdr:colOff>
                    <xdr:row>66</xdr:row>
                    <xdr:rowOff>184150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3</xdr:col>
                    <xdr:colOff>31750</xdr:colOff>
                    <xdr:row>64</xdr:row>
                    <xdr:rowOff>165100</xdr:rowOff>
                  </from>
                  <to>
                    <xdr:col>4</xdr:col>
                    <xdr:colOff>12700</xdr:colOff>
                    <xdr:row>66</xdr:row>
                    <xdr:rowOff>12700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3</xdr:col>
                    <xdr:colOff>31750</xdr:colOff>
                    <xdr:row>66</xdr:row>
                    <xdr:rowOff>0</xdr:rowOff>
                  </from>
                  <to>
                    <xdr:col>3</xdr:col>
                    <xdr:colOff>946150</xdr:colOff>
                    <xdr:row>66</xdr:row>
                    <xdr:rowOff>203200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4</xdr:col>
                    <xdr:colOff>31750</xdr:colOff>
                    <xdr:row>65</xdr:row>
                    <xdr:rowOff>31750</xdr:rowOff>
                  </from>
                  <to>
                    <xdr:col>6</xdr:col>
                    <xdr:colOff>412750</xdr:colOff>
                    <xdr:row>66</xdr:row>
                    <xdr:rowOff>31750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4</xdr:col>
                    <xdr:colOff>31750</xdr:colOff>
                    <xdr:row>66</xdr:row>
                    <xdr:rowOff>12700</xdr:rowOff>
                  </from>
                  <to>
                    <xdr:col>5</xdr:col>
                    <xdr:colOff>419100</xdr:colOff>
                    <xdr:row>66</xdr:row>
                    <xdr:rowOff>228600</xdr:rowOff>
                  </to>
                </anchor>
              </controlPr>
            </control>
          </mc:Choice>
        </mc:AlternateContent>
        <mc:AlternateContent xmlns:mc="http://schemas.openxmlformats.org/markup-compatibility/2006">
          <mc:Choice Requires="x14">
            <control shapeId="2076" r:id="rId31" name="Option Button 28">
              <controlPr defaultSize="0" autoFill="0" autoLine="0" autoPict="0">
                <anchor moveWithCells="1">
                  <from>
                    <xdr:col>5</xdr:col>
                    <xdr:colOff>444500</xdr:colOff>
                    <xdr:row>65</xdr:row>
                    <xdr:rowOff>127000</xdr:rowOff>
                  </from>
                  <to>
                    <xdr:col>5</xdr:col>
                    <xdr:colOff>749300</xdr:colOff>
                    <xdr:row>66</xdr:row>
                    <xdr:rowOff>298450</xdr:rowOff>
                  </to>
                </anchor>
              </controlPr>
            </control>
          </mc:Choice>
        </mc:AlternateContent>
        <mc:AlternateContent xmlns:mc="http://schemas.openxmlformats.org/markup-compatibility/2006">
          <mc:Choice Requires="x14">
            <control shapeId="2077" r:id="rId32" name="Option Button 29">
              <controlPr defaultSize="0" autoFill="0" autoLine="0" autoPict="0">
                <anchor moveWithCells="1">
                  <from>
                    <xdr:col>5</xdr:col>
                    <xdr:colOff>723900</xdr:colOff>
                    <xdr:row>65</xdr:row>
                    <xdr:rowOff>127000</xdr:rowOff>
                  </from>
                  <to>
                    <xdr:col>5</xdr:col>
                    <xdr:colOff>1028700</xdr:colOff>
                    <xdr:row>66</xdr:row>
                    <xdr:rowOff>298450</xdr:rowOff>
                  </to>
                </anchor>
              </controlPr>
            </control>
          </mc:Choice>
        </mc:AlternateContent>
        <mc:AlternateContent xmlns:mc="http://schemas.openxmlformats.org/markup-compatibility/2006">
          <mc:Choice Requires="x14">
            <control shapeId="2078" r:id="rId33" name="Option Button 30">
              <controlPr defaultSize="0" autoFill="0" autoLine="0" autoPict="0">
                <anchor moveWithCells="1">
                  <from>
                    <xdr:col>5</xdr:col>
                    <xdr:colOff>1041400</xdr:colOff>
                    <xdr:row>65</xdr:row>
                    <xdr:rowOff>139700</xdr:rowOff>
                  </from>
                  <to>
                    <xdr:col>5</xdr:col>
                    <xdr:colOff>1346200</xdr:colOff>
                    <xdr:row>66</xdr:row>
                    <xdr:rowOff>298450</xdr:rowOff>
                  </to>
                </anchor>
              </controlPr>
            </control>
          </mc:Choice>
        </mc:AlternateContent>
        <mc:AlternateContent xmlns:mc="http://schemas.openxmlformats.org/markup-compatibility/2006">
          <mc:Choice Requires="x14">
            <control shapeId="2079" r:id="rId34" name="Option Button 31">
              <controlPr defaultSize="0" autoFill="0" autoLine="0" autoPict="0">
                <anchor moveWithCells="1">
                  <from>
                    <xdr:col>5</xdr:col>
                    <xdr:colOff>1384300</xdr:colOff>
                    <xdr:row>65</xdr:row>
                    <xdr:rowOff>127000</xdr:rowOff>
                  </from>
                  <to>
                    <xdr:col>6</xdr:col>
                    <xdr:colOff>222250</xdr:colOff>
                    <xdr:row>66</xdr:row>
                    <xdr:rowOff>298450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5</xdr:col>
                    <xdr:colOff>31750</xdr:colOff>
                    <xdr:row>17</xdr:row>
                    <xdr:rowOff>0</xdr:rowOff>
                  </from>
                  <to>
                    <xdr:col>5</xdr:col>
                    <xdr:colOff>946150</xdr:colOff>
                    <xdr:row>18</xdr:row>
                    <xdr:rowOff>12700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6</xdr:col>
                    <xdr:colOff>31750</xdr:colOff>
                    <xdr:row>17</xdr:row>
                    <xdr:rowOff>0</xdr:rowOff>
                  </from>
                  <to>
                    <xdr:col>6</xdr:col>
                    <xdr:colOff>946150</xdr:colOff>
                    <xdr:row>18</xdr:row>
                    <xdr:rowOff>12700</xdr:rowOff>
                  </to>
                </anchor>
              </controlPr>
            </control>
          </mc:Choice>
        </mc:AlternateContent>
        <mc:AlternateContent xmlns:mc="http://schemas.openxmlformats.org/markup-compatibility/2006">
          <mc:Choice Requires="x14">
            <control shapeId="2107" r:id="rId37" name="Check Box 59">
              <controlPr defaultSize="0" autoFill="0" autoLine="0" autoPict="0">
                <anchor moveWithCells="1">
                  <from>
                    <xdr:col>4</xdr:col>
                    <xdr:colOff>1327150</xdr:colOff>
                    <xdr:row>12</xdr:row>
                    <xdr:rowOff>177800</xdr:rowOff>
                  </from>
                  <to>
                    <xdr:col>5</xdr:col>
                    <xdr:colOff>812800</xdr:colOff>
                    <xdr:row>14</xdr:row>
                    <xdr:rowOff>0</xdr:rowOff>
                  </to>
                </anchor>
              </controlPr>
            </control>
          </mc:Choice>
        </mc:AlternateContent>
        <mc:AlternateContent xmlns:mc="http://schemas.openxmlformats.org/markup-compatibility/2006">
          <mc:Choice Requires="x14">
            <control shapeId="2108" r:id="rId38" name="Check Box 60">
              <controlPr defaultSize="0" autoFill="0" autoLine="0" autoPict="0">
                <anchor moveWithCells="1">
                  <from>
                    <xdr:col>1</xdr:col>
                    <xdr:colOff>1130300</xdr:colOff>
                    <xdr:row>17</xdr:row>
                    <xdr:rowOff>25400</xdr:rowOff>
                  </from>
                  <to>
                    <xdr:col>2</xdr:col>
                    <xdr:colOff>342900</xdr:colOff>
                    <xdr:row>18</xdr:row>
                    <xdr:rowOff>12700</xdr:rowOff>
                  </to>
                </anchor>
              </controlPr>
            </control>
          </mc:Choice>
        </mc:AlternateContent>
        <mc:AlternateContent xmlns:mc="http://schemas.openxmlformats.org/markup-compatibility/2006">
          <mc:Choice Requires="x14">
            <control shapeId="2109" r:id="rId39" name="Check Box 61">
              <controlPr defaultSize="0" autoFill="0" autoLine="0" autoPict="0">
                <anchor moveWithCells="1">
                  <from>
                    <xdr:col>5</xdr:col>
                    <xdr:colOff>203200</xdr:colOff>
                    <xdr:row>18</xdr:row>
                    <xdr:rowOff>184150</xdr:rowOff>
                  </from>
                  <to>
                    <xdr:col>5</xdr:col>
                    <xdr:colOff>1117600</xdr:colOff>
                    <xdr:row>20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2255E-63A2-47D0-B932-FD1E0A53C84F}">
  <sheetPr codeName="Sheet9"/>
  <dimension ref="A1:S76"/>
  <sheetViews>
    <sheetView zoomScale="70" zoomScaleNormal="70" workbookViewId="0">
      <selection activeCell="J31" sqref="J31"/>
    </sheetView>
  </sheetViews>
  <sheetFormatPr defaultColWidth="9.08984375" defaultRowHeight="14.5"/>
  <cols>
    <col min="1" max="1" width="16.54296875" customWidth="1"/>
    <col min="2" max="19" width="10.08984375" customWidth="1"/>
  </cols>
  <sheetData>
    <row r="1" spans="1:19" ht="18.5" thickBot="1">
      <c r="A1" s="469" t="s">
        <v>102</v>
      </c>
      <c r="B1" s="470"/>
      <c r="C1" s="470"/>
      <c r="D1" s="470"/>
      <c r="E1" s="470"/>
      <c r="F1" s="470"/>
      <c r="G1" s="470"/>
      <c r="H1" s="470"/>
      <c r="I1" s="470"/>
      <c r="J1" s="470"/>
      <c r="K1" s="470"/>
      <c r="L1" s="470"/>
      <c r="M1" s="470"/>
      <c r="N1" s="470"/>
      <c r="O1" s="470"/>
      <c r="P1" s="470"/>
      <c r="Q1" s="470"/>
      <c r="R1" s="470"/>
      <c r="S1" s="471"/>
    </row>
    <row r="2" spans="1:19">
      <c r="A2" s="101"/>
      <c r="S2" s="102"/>
    </row>
    <row r="3" spans="1:19">
      <c r="A3" s="101"/>
      <c r="S3" s="102"/>
    </row>
    <row r="4" spans="1:19" ht="18">
      <c r="A4" s="472" t="s">
        <v>103</v>
      </c>
      <c r="B4" s="473"/>
      <c r="C4" s="473"/>
      <c r="D4" s="473"/>
      <c r="E4" s="473"/>
      <c r="F4" s="473"/>
      <c r="G4" s="473"/>
      <c r="H4" s="473"/>
      <c r="I4" s="473"/>
      <c r="J4" s="473"/>
      <c r="K4" s="473"/>
      <c r="L4" s="473"/>
      <c r="M4" s="473"/>
      <c r="N4" s="473"/>
      <c r="O4" s="473"/>
      <c r="P4" s="473"/>
      <c r="Q4" s="473"/>
      <c r="R4" s="473"/>
      <c r="S4" s="474"/>
    </row>
    <row r="5" spans="1:19">
      <c r="A5" s="475"/>
      <c r="B5" s="476" t="s">
        <v>67</v>
      </c>
      <c r="C5" s="476"/>
      <c r="D5" s="476"/>
      <c r="E5" s="476"/>
      <c r="F5" s="476"/>
      <c r="G5" s="476"/>
      <c r="H5" s="476" t="s">
        <v>69</v>
      </c>
      <c r="I5" s="476"/>
      <c r="J5" s="476"/>
      <c r="K5" s="476"/>
      <c r="L5" s="476"/>
      <c r="M5" s="476"/>
      <c r="N5" s="476" t="s">
        <v>68</v>
      </c>
      <c r="O5" s="476"/>
      <c r="P5" s="476"/>
      <c r="Q5" s="476"/>
      <c r="R5" s="476"/>
      <c r="S5" s="477"/>
    </row>
    <row r="6" spans="1:19">
      <c r="A6" s="475"/>
      <c r="B6" s="172" t="s">
        <v>104</v>
      </c>
      <c r="C6" s="172" t="s">
        <v>105</v>
      </c>
      <c r="D6" s="172" t="s">
        <v>106</v>
      </c>
      <c r="E6" s="172" t="s">
        <v>107</v>
      </c>
      <c r="F6" s="172" t="s">
        <v>108</v>
      </c>
      <c r="G6" s="189"/>
      <c r="H6" s="172" t="s">
        <v>104</v>
      </c>
      <c r="I6" s="172" t="s">
        <v>105</v>
      </c>
      <c r="J6" s="172" t="s">
        <v>106</v>
      </c>
      <c r="K6" s="172" t="s">
        <v>107</v>
      </c>
      <c r="L6" s="172" t="s">
        <v>108</v>
      </c>
      <c r="M6" s="190"/>
      <c r="N6" s="172" t="s">
        <v>104</v>
      </c>
      <c r="O6" s="172" t="s">
        <v>105</v>
      </c>
      <c r="P6" s="172" t="s">
        <v>106</v>
      </c>
      <c r="Q6" s="172" t="s">
        <v>107</v>
      </c>
      <c r="R6" s="172" t="s">
        <v>108</v>
      </c>
      <c r="S6" s="171"/>
    </row>
    <row r="7" spans="1:19">
      <c r="A7" s="271" t="s">
        <v>109</v>
      </c>
      <c r="B7" s="272">
        <v>64</v>
      </c>
      <c r="C7" s="272">
        <v>77</v>
      </c>
      <c r="D7" s="272">
        <v>89</v>
      </c>
      <c r="E7" s="272">
        <v>102</v>
      </c>
      <c r="F7" s="272">
        <v>115</v>
      </c>
      <c r="G7" s="273"/>
      <c r="H7" s="272">
        <v>80</v>
      </c>
      <c r="I7" s="272">
        <v>90</v>
      </c>
      <c r="J7" s="272">
        <v>99</v>
      </c>
      <c r="K7" s="272">
        <v>108</v>
      </c>
      <c r="L7" s="272">
        <v>118</v>
      </c>
      <c r="M7" s="274"/>
      <c r="N7" s="272">
        <v>16</v>
      </c>
      <c r="O7" s="272">
        <v>19</v>
      </c>
      <c r="P7" s="272">
        <v>22</v>
      </c>
      <c r="Q7" s="272">
        <v>25</v>
      </c>
      <c r="R7" s="272">
        <v>29</v>
      </c>
      <c r="S7" s="275"/>
    </row>
    <row r="8" spans="1:19">
      <c r="A8" s="271" t="s">
        <v>110</v>
      </c>
      <c r="B8" s="276"/>
      <c r="C8" s="272">
        <v>110</v>
      </c>
      <c r="D8" s="272">
        <v>126</v>
      </c>
      <c r="E8" s="272">
        <v>143</v>
      </c>
      <c r="F8" s="272">
        <v>161</v>
      </c>
      <c r="G8" s="277"/>
      <c r="H8" s="278"/>
      <c r="I8" s="272">
        <v>162</v>
      </c>
      <c r="J8" s="272">
        <v>183</v>
      </c>
      <c r="K8" s="272">
        <v>200</v>
      </c>
      <c r="L8" s="272">
        <v>216</v>
      </c>
      <c r="M8" s="279"/>
      <c r="N8" s="280"/>
      <c r="O8" s="272">
        <v>27</v>
      </c>
      <c r="P8" s="272">
        <v>32</v>
      </c>
      <c r="Q8" s="272">
        <v>36</v>
      </c>
      <c r="R8" s="272">
        <v>40</v>
      </c>
      <c r="S8" s="281"/>
    </row>
    <row r="9" spans="1:19">
      <c r="A9" s="282"/>
      <c r="B9" s="334"/>
      <c r="C9" s="334"/>
      <c r="D9" s="334"/>
      <c r="E9" s="334"/>
      <c r="F9" s="334"/>
      <c r="G9" s="334"/>
      <c r="H9" s="334"/>
      <c r="I9" s="334"/>
      <c r="J9" s="334"/>
      <c r="K9" s="334"/>
      <c r="L9" s="334"/>
      <c r="M9" s="334"/>
      <c r="N9" s="334"/>
      <c r="O9" s="334"/>
      <c r="P9" s="334"/>
      <c r="Q9" s="334"/>
      <c r="R9" s="334"/>
      <c r="S9" s="283"/>
    </row>
    <row r="10" spans="1:19">
      <c r="A10" s="282"/>
      <c r="B10" s="334"/>
      <c r="C10" s="334"/>
      <c r="D10" s="334"/>
      <c r="E10" s="334"/>
      <c r="F10" s="334"/>
      <c r="G10" s="334"/>
      <c r="H10" s="334"/>
      <c r="I10" s="334"/>
      <c r="J10" s="334"/>
      <c r="K10" s="334"/>
      <c r="L10" s="334"/>
      <c r="M10" s="334"/>
      <c r="N10" s="334"/>
      <c r="O10" s="334"/>
      <c r="P10" s="334"/>
      <c r="Q10" s="334"/>
      <c r="R10" s="334"/>
      <c r="S10" s="283"/>
    </row>
    <row r="11" spans="1:19" ht="18">
      <c r="A11" s="446" t="s">
        <v>111</v>
      </c>
      <c r="B11" s="447"/>
      <c r="C11" s="447"/>
      <c r="D11" s="447"/>
      <c r="E11" s="447"/>
      <c r="F11" s="447"/>
      <c r="G11" s="447"/>
      <c r="H11" s="447"/>
      <c r="I11" s="447"/>
      <c r="J11" s="447"/>
      <c r="K11" s="447"/>
      <c r="L11" s="447"/>
      <c r="M11" s="447"/>
      <c r="N11" s="447"/>
      <c r="O11" s="447"/>
      <c r="P11" s="447"/>
      <c r="Q11" s="447"/>
      <c r="R11" s="447"/>
      <c r="S11" s="448"/>
    </row>
    <row r="12" spans="1:19">
      <c r="A12" s="449"/>
      <c r="B12" s="439" t="s">
        <v>112</v>
      </c>
      <c r="C12" s="440"/>
      <c r="D12" s="440"/>
      <c r="E12" s="440"/>
      <c r="F12" s="440"/>
      <c r="G12" s="441"/>
      <c r="H12" s="452" t="s">
        <v>69</v>
      </c>
      <c r="I12" s="452"/>
      <c r="J12" s="452"/>
      <c r="K12" s="452"/>
      <c r="L12" s="452"/>
      <c r="M12" s="452"/>
      <c r="N12" s="452" t="s">
        <v>113</v>
      </c>
      <c r="O12" s="452"/>
      <c r="P12" s="452"/>
      <c r="Q12" s="452"/>
      <c r="R12" s="439"/>
      <c r="S12" s="453"/>
    </row>
    <row r="13" spans="1:19">
      <c r="A13" s="449"/>
      <c r="B13" s="284" t="s">
        <v>104</v>
      </c>
      <c r="C13" s="284" t="s">
        <v>105</v>
      </c>
      <c r="D13" s="284" t="s">
        <v>106</v>
      </c>
      <c r="E13" s="284" t="s">
        <v>107</v>
      </c>
      <c r="F13" s="284" t="s">
        <v>114</v>
      </c>
      <c r="G13" s="284" t="s">
        <v>115</v>
      </c>
      <c r="H13" s="284" t="s">
        <v>104</v>
      </c>
      <c r="I13" s="284" t="s">
        <v>105</v>
      </c>
      <c r="J13" s="284" t="s">
        <v>106</v>
      </c>
      <c r="K13" s="284" t="s">
        <v>107</v>
      </c>
      <c r="L13" s="284" t="s">
        <v>114</v>
      </c>
      <c r="M13" s="284" t="s">
        <v>115</v>
      </c>
      <c r="N13" s="284" t="s">
        <v>104</v>
      </c>
      <c r="O13" s="284" t="s">
        <v>105</v>
      </c>
      <c r="P13" s="284" t="s">
        <v>106</v>
      </c>
      <c r="Q13" s="284" t="s">
        <v>107</v>
      </c>
      <c r="R13" s="284" t="s">
        <v>114</v>
      </c>
      <c r="S13" s="305" t="s">
        <v>115</v>
      </c>
    </row>
    <row r="14" spans="1:19">
      <c r="A14" s="271" t="s">
        <v>109</v>
      </c>
      <c r="B14" s="272">
        <v>44</v>
      </c>
      <c r="C14" s="272">
        <v>53</v>
      </c>
      <c r="D14" s="272">
        <v>79</v>
      </c>
      <c r="E14" s="272">
        <v>86</v>
      </c>
      <c r="F14" s="272">
        <v>102</v>
      </c>
      <c r="G14" s="272">
        <v>102</v>
      </c>
      <c r="H14" s="272">
        <v>33</v>
      </c>
      <c r="I14" s="272">
        <v>37</v>
      </c>
      <c r="J14" s="272">
        <v>63</v>
      </c>
      <c r="K14" s="272">
        <v>64</v>
      </c>
      <c r="L14" s="272">
        <v>77</v>
      </c>
      <c r="M14" s="272">
        <v>77</v>
      </c>
      <c r="N14" s="272">
        <v>14</v>
      </c>
      <c r="O14" s="272">
        <v>15</v>
      </c>
      <c r="P14" s="272">
        <v>16</v>
      </c>
      <c r="Q14" s="272">
        <v>20</v>
      </c>
      <c r="R14" s="272">
        <v>29</v>
      </c>
      <c r="S14" s="335">
        <v>29</v>
      </c>
    </row>
    <row r="15" spans="1:19">
      <c r="A15" s="271" t="s">
        <v>110</v>
      </c>
      <c r="B15" s="285"/>
      <c r="C15" s="272">
        <v>64</v>
      </c>
      <c r="D15" s="272">
        <v>95</v>
      </c>
      <c r="E15" s="272">
        <v>97</v>
      </c>
      <c r="F15" s="272">
        <v>117</v>
      </c>
      <c r="G15" s="272">
        <v>122</v>
      </c>
      <c r="H15" s="286"/>
      <c r="I15" s="272">
        <v>57</v>
      </c>
      <c r="J15" s="272">
        <v>97</v>
      </c>
      <c r="K15" s="272">
        <v>99</v>
      </c>
      <c r="L15" s="272">
        <v>119</v>
      </c>
      <c r="M15" s="272">
        <v>119</v>
      </c>
      <c r="N15" s="285"/>
      <c r="O15" s="272">
        <v>16</v>
      </c>
      <c r="P15" s="272">
        <v>19</v>
      </c>
      <c r="Q15" s="272">
        <v>20</v>
      </c>
      <c r="R15" s="272">
        <v>29</v>
      </c>
      <c r="S15" s="335">
        <v>30</v>
      </c>
    </row>
    <row r="16" spans="1:19">
      <c r="A16" s="287"/>
      <c r="B16" s="461" t="s">
        <v>116</v>
      </c>
      <c r="C16" s="462"/>
      <c r="D16" s="462"/>
      <c r="E16" s="462"/>
      <c r="F16" s="462"/>
      <c r="G16" s="463"/>
      <c r="H16" s="464"/>
      <c r="I16" s="465"/>
      <c r="J16" s="465"/>
      <c r="K16" s="465"/>
      <c r="L16" s="465"/>
      <c r="M16" s="288"/>
      <c r="N16" s="452" t="s">
        <v>117</v>
      </c>
      <c r="O16" s="452"/>
      <c r="P16" s="452"/>
      <c r="Q16" s="452"/>
      <c r="R16" s="439"/>
      <c r="S16" s="453"/>
    </row>
    <row r="17" spans="1:19">
      <c r="A17" s="271" t="s">
        <v>109</v>
      </c>
      <c r="B17" s="272">
        <v>37</v>
      </c>
      <c r="C17" s="272">
        <v>44</v>
      </c>
      <c r="D17" s="272">
        <v>72</v>
      </c>
      <c r="E17" s="272">
        <v>85</v>
      </c>
      <c r="F17" s="272">
        <v>94</v>
      </c>
      <c r="G17" s="272">
        <v>94</v>
      </c>
      <c r="H17" s="464"/>
      <c r="I17" s="466"/>
      <c r="J17" s="466"/>
      <c r="K17" s="466"/>
      <c r="L17" s="466"/>
      <c r="M17" s="289"/>
      <c r="N17" s="272">
        <v>13</v>
      </c>
      <c r="O17" s="272">
        <v>18</v>
      </c>
      <c r="P17" s="272">
        <v>27</v>
      </c>
      <c r="Q17" s="272">
        <v>37</v>
      </c>
      <c r="R17" s="272">
        <v>55</v>
      </c>
      <c r="S17" s="335">
        <v>55</v>
      </c>
    </row>
    <row r="18" spans="1:19">
      <c r="A18" s="271" t="s">
        <v>110</v>
      </c>
      <c r="B18" s="276"/>
      <c r="C18" s="272">
        <v>59</v>
      </c>
      <c r="D18" s="272">
        <v>99</v>
      </c>
      <c r="E18" s="272">
        <v>114</v>
      </c>
      <c r="F18" s="272">
        <v>128</v>
      </c>
      <c r="G18" s="272">
        <v>133</v>
      </c>
      <c r="H18" s="467"/>
      <c r="I18" s="468"/>
      <c r="J18" s="468"/>
      <c r="K18" s="468"/>
      <c r="L18" s="468"/>
      <c r="M18" s="290"/>
      <c r="N18" s="291"/>
      <c r="O18" s="272">
        <v>18</v>
      </c>
      <c r="P18" s="272">
        <v>27</v>
      </c>
      <c r="Q18" s="272">
        <v>37</v>
      </c>
      <c r="R18" s="272">
        <v>55</v>
      </c>
      <c r="S18" s="335">
        <v>57</v>
      </c>
    </row>
    <row r="19" spans="1:19">
      <c r="A19" s="292"/>
      <c r="B19" s="293"/>
      <c r="C19" s="293"/>
      <c r="D19" s="293"/>
      <c r="E19" s="293"/>
      <c r="F19" s="293"/>
      <c r="G19" s="293"/>
      <c r="H19" s="336"/>
      <c r="I19" s="336"/>
      <c r="J19" s="336"/>
      <c r="K19" s="336"/>
      <c r="L19" s="336"/>
      <c r="M19" s="336"/>
      <c r="N19" s="293"/>
      <c r="O19" s="293"/>
      <c r="P19" s="293"/>
      <c r="Q19" s="293"/>
      <c r="R19" s="293"/>
      <c r="S19" s="294"/>
    </row>
    <row r="20" spans="1:19">
      <c r="A20" s="292"/>
      <c r="B20" s="293"/>
      <c r="C20" s="293"/>
      <c r="D20" s="293"/>
      <c r="E20" s="293"/>
      <c r="F20" s="293"/>
      <c r="G20" s="293"/>
      <c r="H20" s="336"/>
      <c r="I20" s="336"/>
      <c r="J20" s="336"/>
      <c r="K20" s="336"/>
      <c r="L20" s="336"/>
      <c r="M20" s="336"/>
      <c r="N20" s="293"/>
      <c r="O20" s="293"/>
      <c r="P20" s="293"/>
      <c r="Q20" s="293"/>
      <c r="R20" s="293"/>
      <c r="S20" s="294"/>
    </row>
    <row r="21" spans="1:19" ht="18">
      <c r="A21" s="446" t="s">
        <v>118</v>
      </c>
      <c r="B21" s="447"/>
      <c r="C21" s="447"/>
      <c r="D21" s="447"/>
      <c r="E21" s="447"/>
      <c r="F21" s="447"/>
      <c r="G21" s="447"/>
      <c r="H21" s="447"/>
      <c r="I21" s="447"/>
      <c r="J21" s="447"/>
      <c r="K21" s="447"/>
      <c r="L21" s="447"/>
      <c r="M21" s="447"/>
      <c r="N21" s="447"/>
      <c r="O21" s="447"/>
      <c r="P21" s="447"/>
      <c r="Q21" s="447"/>
      <c r="R21" s="447"/>
      <c r="S21" s="448"/>
    </row>
    <row r="22" spans="1:19">
      <c r="A22" s="449"/>
      <c r="B22" s="439" t="s">
        <v>67</v>
      </c>
      <c r="C22" s="440"/>
      <c r="D22" s="440"/>
      <c r="E22" s="440"/>
      <c r="F22" s="440"/>
      <c r="G22" s="441"/>
      <c r="H22" s="439" t="s">
        <v>69</v>
      </c>
      <c r="I22" s="440"/>
      <c r="J22" s="440"/>
      <c r="K22" s="440"/>
      <c r="L22" s="440"/>
      <c r="M22" s="441"/>
      <c r="N22" s="439" t="s">
        <v>68</v>
      </c>
      <c r="O22" s="440"/>
      <c r="P22" s="440"/>
      <c r="Q22" s="440"/>
      <c r="R22" s="440"/>
      <c r="S22" s="442"/>
    </row>
    <row r="23" spans="1:19">
      <c r="A23" s="449"/>
      <c r="B23" s="295" t="s">
        <v>104</v>
      </c>
      <c r="C23" s="295" t="s">
        <v>105</v>
      </c>
      <c r="D23" s="295" t="s">
        <v>106</v>
      </c>
      <c r="E23" s="295" t="s">
        <v>107</v>
      </c>
      <c r="F23" s="295" t="s">
        <v>108</v>
      </c>
      <c r="G23" s="296"/>
      <c r="H23" s="284" t="s">
        <v>104</v>
      </c>
      <c r="I23" s="284" t="s">
        <v>105</v>
      </c>
      <c r="J23" s="284" t="s">
        <v>106</v>
      </c>
      <c r="K23" s="284" t="s">
        <v>107</v>
      </c>
      <c r="L23" s="284" t="s">
        <v>108</v>
      </c>
      <c r="M23" s="297"/>
      <c r="N23" s="284" t="s">
        <v>104</v>
      </c>
      <c r="O23" s="284" t="s">
        <v>105</v>
      </c>
      <c r="P23" s="284" t="s">
        <v>106</v>
      </c>
      <c r="Q23" s="284" t="s">
        <v>107</v>
      </c>
      <c r="R23" s="284" t="s">
        <v>108</v>
      </c>
      <c r="S23" s="298"/>
    </row>
    <row r="24" spans="1:19">
      <c r="A24" s="271" t="s">
        <v>109</v>
      </c>
      <c r="B24" s="272">
        <v>37</v>
      </c>
      <c r="C24" s="272">
        <v>46</v>
      </c>
      <c r="D24" s="272">
        <v>56</v>
      </c>
      <c r="E24" s="272">
        <v>66</v>
      </c>
      <c r="F24" s="272">
        <v>75</v>
      </c>
      <c r="G24" s="299"/>
      <c r="H24" s="272">
        <v>28</v>
      </c>
      <c r="I24" s="272">
        <v>34</v>
      </c>
      <c r="J24" s="272">
        <v>38</v>
      </c>
      <c r="K24" s="272">
        <v>45</v>
      </c>
      <c r="L24" s="272">
        <v>51</v>
      </c>
      <c r="M24" s="300"/>
      <c r="N24" s="272">
        <v>9</v>
      </c>
      <c r="O24" s="272">
        <v>12</v>
      </c>
      <c r="P24" s="272">
        <v>14</v>
      </c>
      <c r="Q24" s="272">
        <v>16</v>
      </c>
      <c r="R24" s="272">
        <v>19</v>
      </c>
      <c r="S24" s="275"/>
    </row>
    <row r="25" spans="1:19">
      <c r="A25" s="271" t="s">
        <v>110</v>
      </c>
      <c r="B25" s="301"/>
      <c r="C25" s="272">
        <v>67</v>
      </c>
      <c r="D25" s="272">
        <v>81</v>
      </c>
      <c r="E25" s="272">
        <v>94</v>
      </c>
      <c r="F25" s="272">
        <v>110</v>
      </c>
      <c r="G25" s="302"/>
      <c r="H25" s="303"/>
      <c r="I25" s="272">
        <v>62</v>
      </c>
      <c r="J25" s="272">
        <v>72</v>
      </c>
      <c r="K25" s="272">
        <v>83</v>
      </c>
      <c r="L25" s="272">
        <v>93</v>
      </c>
      <c r="M25" s="304"/>
      <c r="N25" s="303"/>
      <c r="O25" s="272">
        <v>17</v>
      </c>
      <c r="P25" s="272">
        <v>20</v>
      </c>
      <c r="Q25" s="272">
        <v>23</v>
      </c>
      <c r="R25" s="272">
        <v>28</v>
      </c>
      <c r="S25" s="281"/>
    </row>
    <row r="26" spans="1:19">
      <c r="A26" s="282"/>
      <c r="B26" s="334"/>
      <c r="C26" s="334"/>
      <c r="D26" s="334"/>
      <c r="E26" s="334"/>
      <c r="F26" s="334"/>
      <c r="G26" s="334"/>
      <c r="H26" s="334"/>
      <c r="I26" s="334"/>
      <c r="J26" s="334"/>
      <c r="K26" s="334"/>
      <c r="L26" s="334"/>
      <c r="M26" s="334"/>
      <c r="N26" s="334"/>
      <c r="O26" s="334"/>
      <c r="P26" s="334"/>
      <c r="Q26" s="334"/>
      <c r="R26" s="334"/>
      <c r="S26" s="283"/>
    </row>
    <row r="27" spans="1:19" ht="18">
      <c r="A27" s="446" t="s">
        <v>119</v>
      </c>
      <c r="B27" s="447"/>
      <c r="C27" s="447"/>
      <c r="D27" s="447"/>
      <c r="E27" s="447"/>
      <c r="F27" s="447"/>
      <c r="G27" s="447"/>
      <c r="H27" s="447"/>
      <c r="I27" s="447"/>
      <c r="J27" s="447"/>
      <c r="K27" s="447"/>
      <c r="L27" s="447"/>
      <c r="M27" s="447"/>
      <c r="N27" s="447"/>
      <c r="O27" s="447"/>
      <c r="P27" s="447"/>
      <c r="Q27" s="447"/>
      <c r="R27" s="447"/>
      <c r="S27" s="448"/>
    </row>
    <row r="28" spans="1:19">
      <c r="A28" s="449"/>
      <c r="B28" s="439" t="s">
        <v>67</v>
      </c>
      <c r="C28" s="440"/>
      <c r="D28" s="440"/>
      <c r="E28" s="440"/>
      <c r="F28" s="440"/>
      <c r="G28" s="441"/>
      <c r="H28" s="439" t="s">
        <v>69</v>
      </c>
      <c r="I28" s="440"/>
      <c r="J28" s="440"/>
      <c r="K28" s="440"/>
      <c r="L28" s="440"/>
      <c r="M28" s="441"/>
      <c r="N28" s="439" t="s">
        <v>68</v>
      </c>
      <c r="O28" s="440"/>
      <c r="P28" s="440"/>
      <c r="Q28" s="440"/>
      <c r="R28" s="440"/>
      <c r="S28" s="442"/>
    </row>
    <row r="29" spans="1:19">
      <c r="A29" s="449"/>
      <c r="B29" s="295" t="s">
        <v>104</v>
      </c>
      <c r="C29" s="295" t="s">
        <v>105</v>
      </c>
      <c r="D29" s="295" t="s">
        <v>106</v>
      </c>
      <c r="E29" s="295" t="s">
        <v>107</v>
      </c>
      <c r="F29" s="295" t="s">
        <v>108</v>
      </c>
      <c r="G29" s="296"/>
      <c r="H29" s="284" t="s">
        <v>104</v>
      </c>
      <c r="I29" s="284" t="s">
        <v>105</v>
      </c>
      <c r="J29" s="284" t="s">
        <v>106</v>
      </c>
      <c r="K29" s="284" t="s">
        <v>107</v>
      </c>
      <c r="L29" s="284" t="s">
        <v>108</v>
      </c>
      <c r="M29" s="297"/>
      <c r="N29" s="284" t="s">
        <v>104</v>
      </c>
      <c r="O29" s="284" t="s">
        <v>105</v>
      </c>
      <c r="P29" s="284" t="s">
        <v>106</v>
      </c>
      <c r="Q29" s="284" t="s">
        <v>107</v>
      </c>
      <c r="R29" s="284" t="s">
        <v>108</v>
      </c>
      <c r="S29" s="298"/>
    </row>
    <row r="30" spans="1:19">
      <c r="A30" s="271" t="s">
        <v>109</v>
      </c>
      <c r="B30" s="272">
        <v>67</v>
      </c>
      <c r="C30" s="272">
        <v>85</v>
      </c>
      <c r="D30" s="272">
        <v>112</v>
      </c>
      <c r="E30" s="272">
        <v>120</v>
      </c>
      <c r="F30" s="272">
        <v>123</v>
      </c>
      <c r="G30" s="299"/>
      <c r="H30" s="272">
        <v>18</v>
      </c>
      <c r="I30" s="272">
        <v>24</v>
      </c>
      <c r="J30" s="272">
        <v>31</v>
      </c>
      <c r="K30" s="272">
        <v>33</v>
      </c>
      <c r="L30" s="272">
        <v>34</v>
      </c>
      <c r="M30" s="300"/>
      <c r="N30" s="272">
        <v>13</v>
      </c>
      <c r="O30" s="272">
        <v>17</v>
      </c>
      <c r="P30" s="272">
        <v>22</v>
      </c>
      <c r="Q30" s="272">
        <v>24</v>
      </c>
      <c r="R30" s="272">
        <v>24</v>
      </c>
      <c r="S30" s="275"/>
    </row>
    <row r="31" spans="1:19">
      <c r="A31" s="271" t="s">
        <v>110</v>
      </c>
      <c r="B31" s="301"/>
      <c r="C31" s="272">
        <v>101</v>
      </c>
      <c r="D31" s="272">
        <v>125</v>
      </c>
      <c r="E31" s="272">
        <v>131</v>
      </c>
      <c r="F31" s="272">
        <v>139</v>
      </c>
      <c r="G31" s="302"/>
      <c r="H31" s="303"/>
      <c r="I31" s="272">
        <v>28</v>
      </c>
      <c r="J31" s="272">
        <v>35</v>
      </c>
      <c r="K31" s="272">
        <v>36</v>
      </c>
      <c r="L31" s="272">
        <v>38</v>
      </c>
      <c r="M31" s="304"/>
      <c r="N31" s="303"/>
      <c r="O31" s="272">
        <v>20</v>
      </c>
      <c r="P31" s="272">
        <v>25</v>
      </c>
      <c r="Q31" s="272">
        <v>26</v>
      </c>
      <c r="R31" s="272">
        <v>27</v>
      </c>
      <c r="S31" s="281"/>
    </row>
    <row r="32" spans="1:19">
      <c r="A32" s="282"/>
      <c r="B32" s="334"/>
      <c r="C32" s="334"/>
      <c r="D32" s="334"/>
      <c r="E32" s="334"/>
      <c r="F32" s="334"/>
      <c r="G32" s="334"/>
      <c r="H32" s="334"/>
      <c r="I32" s="334"/>
      <c r="J32" s="334"/>
      <c r="K32" s="334"/>
      <c r="L32" s="334"/>
      <c r="M32" s="334"/>
      <c r="N32" s="334"/>
      <c r="O32" s="334"/>
      <c r="P32" s="334"/>
      <c r="Q32" s="334"/>
      <c r="R32" s="334"/>
      <c r="S32" s="283"/>
    </row>
    <row r="33" spans="1:19" ht="18">
      <c r="A33" s="443" t="s">
        <v>120</v>
      </c>
      <c r="B33" s="444"/>
      <c r="C33" s="444"/>
      <c r="D33" s="444"/>
      <c r="E33" s="444"/>
      <c r="F33" s="444"/>
      <c r="G33" s="444"/>
      <c r="H33" s="444"/>
      <c r="I33" s="444"/>
      <c r="J33" s="444"/>
      <c r="K33" s="444"/>
      <c r="L33" s="444"/>
      <c r="M33" s="444"/>
      <c r="N33" s="444"/>
      <c r="O33" s="444"/>
      <c r="P33" s="444"/>
      <c r="Q33" s="444"/>
      <c r="R33" s="444"/>
      <c r="S33" s="445"/>
    </row>
    <row r="34" spans="1:19">
      <c r="A34" s="449"/>
      <c r="B34" s="452" t="s">
        <v>112</v>
      </c>
      <c r="C34" s="452"/>
      <c r="D34" s="452"/>
      <c r="E34" s="452"/>
      <c r="F34" s="452"/>
      <c r="G34" s="452"/>
      <c r="H34" s="452" t="s">
        <v>69</v>
      </c>
      <c r="I34" s="452"/>
      <c r="J34" s="452"/>
      <c r="K34" s="452"/>
      <c r="L34" s="452"/>
      <c r="M34" s="452"/>
      <c r="N34" s="452" t="s">
        <v>113</v>
      </c>
      <c r="O34" s="452"/>
      <c r="P34" s="452"/>
      <c r="Q34" s="452"/>
      <c r="R34" s="439"/>
      <c r="S34" s="453"/>
    </row>
    <row r="35" spans="1:19">
      <c r="A35" s="449"/>
      <c r="B35" s="284" t="s">
        <v>104</v>
      </c>
      <c r="C35" s="284" t="s">
        <v>105</v>
      </c>
      <c r="D35" s="284" t="s">
        <v>106</v>
      </c>
      <c r="E35" s="284" t="s">
        <v>107</v>
      </c>
      <c r="F35" s="284" t="s">
        <v>114</v>
      </c>
      <c r="G35" s="284" t="s">
        <v>115</v>
      </c>
      <c r="H35" s="284" t="s">
        <v>104</v>
      </c>
      <c r="I35" s="284" t="s">
        <v>105</v>
      </c>
      <c r="J35" s="284" t="s">
        <v>106</v>
      </c>
      <c r="K35" s="284" t="s">
        <v>107</v>
      </c>
      <c r="L35" s="284" t="s">
        <v>114</v>
      </c>
      <c r="M35" s="284" t="s">
        <v>115</v>
      </c>
      <c r="N35" s="284" t="s">
        <v>104</v>
      </c>
      <c r="O35" s="284" t="s">
        <v>105</v>
      </c>
      <c r="P35" s="284" t="s">
        <v>106</v>
      </c>
      <c r="Q35" s="284" t="s">
        <v>107</v>
      </c>
      <c r="R35" s="284" t="s">
        <v>114</v>
      </c>
      <c r="S35" s="305" t="s">
        <v>115</v>
      </c>
    </row>
    <row r="36" spans="1:19">
      <c r="A36" s="271" t="s">
        <v>109</v>
      </c>
      <c r="B36" s="272">
        <v>51</v>
      </c>
      <c r="C36" s="272">
        <v>65</v>
      </c>
      <c r="D36" s="272">
        <v>87</v>
      </c>
      <c r="E36" s="272">
        <v>102</v>
      </c>
      <c r="F36" s="272">
        <v>121</v>
      </c>
      <c r="G36" s="272">
        <v>121</v>
      </c>
      <c r="H36" s="272">
        <v>29</v>
      </c>
      <c r="I36" s="272">
        <v>44</v>
      </c>
      <c r="J36" s="272">
        <v>66</v>
      </c>
      <c r="K36" s="272">
        <v>85</v>
      </c>
      <c r="L36" s="272">
        <v>103</v>
      </c>
      <c r="M36" s="272">
        <v>103</v>
      </c>
      <c r="N36" s="272">
        <v>9</v>
      </c>
      <c r="O36" s="272">
        <v>13</v>
      </c>
      <c r="P36" s="272">
        <v>21</v>
      </c>
      <c r="Q36" s="272">
        <v>26</v>
      </c>
      <c r="R36" s="272">
        <v>32</v>
      </c>
      <c r="S36" s="335">
        <v>32</v>
      </c>
    </row>
    <row r="37" spans="1:19">
      <c r="A37" s="271" t="s">
        <v>110</v>
      </c>
      <c r="B37" s="210"/>
      <c r="C37" s="272">
        <v>76</v>
      </c>
      <c r="D37" s="272">
        <v>106</v>
      </c>
      <c r="E37" s="272">
        <v>116</v>
      </c>
      <c r="F37" s="272">
        <v>142</v>
      </c>
      <c r="G37" s="272">
        <v>152</v>
      </c>
      <c r="H37" s="210"/>
      <c r="I37" s="272">
        <v>47</v>
      </c>
      <c r="J37" s="272">
        <v>81</v>
      </c>
      <c r="K37" s="272">
        <v>91</v>
      </c>
      <c r="L37" s="272">
        <v>114</v>
      </c>
      <c r="M37" s="272">
        <v>124</v>
      </c>
      <c r="N37" s="211"/>
      <c r="O37" s="272">
        <v>16</v>
      </c>
      <c r="P37" s="272">
        <v>26</v>
      </c>
      <c r="Q37" s="272">
        <v>29</v>
      </c>
      <c r="R37" s="272">
        <v>38</v>
      </c>
      <c r="S37" s="335">
        <v>41</v>
      </c>
    </row>
    <row r="38" spans="1:19">
      <c r="A38" s="306"/>
      <c r="B38" s="452" t="s">
        <v>116</v>
      </c>
      <c r="C38" s="452"/>
      <c r="D38" s="452"/>
      <c r="E38" s="452"/>
      <c r="F38" s="452"/>
      <c r="G38" s="452"/>
      <c r="H38" s="456"/>
      <c r="I38" s="457"/>
      <c r="J38" s="457"/>
      <c r="K38" s="457"/>
      <c r="L38" s="457"/>
      <c r="M38" s="307"/>
      <c r="N38" s="452" t="s">
        <v>117</v>
      </c>
      <c r="O38" s="452"/>
      <c r="P38" s="452"/>
      <c r="Q38" s="452"/>
      <c r="R38" s="439"/>
      <c r="S38" s="453"/>
    </row>
    <row r="39" spans="1:19">
      <c r="A39" s="271" t="s">
        <v>109</v>
      </c>
      <c r="B39" s="272">
        <v>67</v>
      </c>
      <c r="C39" s="272">
        <v>101</v>
      </c>
      <c r="D39" s="272">
        <v>151</v>
      </c>
      <c r="E39" s="272">
        <v>199</v>
      </c>
      <c r="F39" s="272">
        <v>235</v>
      </c>
      <c r="G39" s="272">
        <v>235</v>
      </c>
      <c r="H39" s="458"/>
      <c r="I39" s="456"/>
      <c r="J39" s="456"/>
      <c r="K39" s="456"/>
      <c r="L39" s="456"/>
      <c r="M39" s="308"/>
      <c r="N39" s="272">
        <v>24</v>
      </c>
      <c r="O39" s="272">
        <v>37</v>
      </c>
      <c r="P39" s="272">
        <v>55</v>
      </c>
      <c r="Q39" s="272">
        <v>71</v>
      </c>
      <c r="R39" s="272">
        <v>86</v>
      </c>
      <c r="S39" s="335">
        <v>86</v>
      </c>
    </row>
    <row r="40" spans="1:19">
      <c r="A40" s="271" t="s">
        <v>110</v>
      </c>
      <c r="B40" s="276"/>
      <c r="C40" s="272">
        <v>128</v>
      </c>
      <c r="D40" s="272">
        <v>220</v>
      </c>
      <c r="E40" s="272">
        <v>249</v>
      </c>
      <c r="F40" s="272">
        <v>312</v>
      </c>
      <c r="G40" s="272">
        <v>339</v>
      </c>
      <c r="H40" s="459"/>
      <c r="I40" s="460"/>
      <c r="J40" s="460"/>
      <c r="K40" s="460"/>
      <c r="L40" s="460"/>
      <c r="M40" s="309"/>
      <c r="N40" s="310"/>
      <c r="O40" s="272">
        <v>39</v>
      </c>
      <c r="P40" s="272">
        <v>66</v>
      </c>
      <c r="Q40" s="272">
        <v>75</v>
      </c>
      <c r="R40" s="272">
        <v>94</v>
      </c>
      <c r="S40" s="335">
        <v>102</v>
      </c>
    </row>
    <row r="41" spans="1:19">
      <c r="A41" s="282"/>
      <c r="B41" s="334"/>
      <c r="C41" s="334"/>
      <c r="D41" s="334"/>
      <c r="E41" s="334"/>
      <c r="F41" s="334"/>
      <c r="G41" s="334"/>
      <c r="H41" s="334"/>
      <c r="I41" s="334"/>
      <c r="J41" s="334"/>
      <c r="K41" s="334"/>
      <c r="L41" s="334"/>
      <c r="M41" s="334"/>
      <c r="N41" s="334"/>
      <c r="O41" s="334"/>
      <c r="P41" s="334"/>
      <c r="Q41" s="334"/>
      <c r="R41" s="334"/>
      <c r="S41" s="283"/>
    </row>
    <row r="42" spans="1:19" ht="18">
      <c r="A42" s="446" t="s">
        <v>121</v>
      </c>
      <c r="B42" s="447"/>
      <c r="C42" s="447"/>
      <c r="D42" s="447"/>
      <c r="E42" s="447"/>
      <c r="F42" s="447"/>
      <c r="G42" s="447"/>
      <c r="H42" s="447"/>
      <c r="I42" s="447"/>
      <c r="J42" s="447"/>
      <c r="K42" s="447"/>
      <c r="L42" s="447"/>
      <c r="M42" s="447"/>
      <c r="N42" s="447"/>
      <c r="O42" s="447"/>
      <c r="P42" s="447"/>
      <c r="Q42" s="447"/>
      <c r="R42" s="447"/>
      <c r="S42" s="448"/>
    </row>
    <row r="43" spans="1:19">
      <c r="A43" s="449"/>
      <c r="B43" s="439" t="s">
        <v>122</v>
      </c>
      <c r="C43" s="440"/>
      <c r="D43" s="440"/>
      <c r="E43" s="440"/>
      <c r="F43" s="440"/>
      <c r="G43" s="441"/>
      <c r="H43" s="452" t="s">
        <v>69</v>
      </c>
      <c r="I43" s="452"/>
      <c r="J43" s="452"/>
      <c r="K43" s="452"/>
      <c r="L43" s="452"/>
      <c r="M43" s="452"/>
      <c r="N43" s="439" t="s">
        <v>122</v>
      </c>
      <c r="O43" s="440"/>
      <c r="P43" s="440"/>
      <c r="Q43" s="440"/>
      <c r="R43" s="440"/>
      <c r="S43" s="442"/>
    </row>
    <row r="44" spans="1:19">
      <c r="A44" s="449"/>
      <c r="B44" s="284" t="s">
        <v>104</v>
      </c>
      <c r="C44" s="284" t="s">
        <v>105</v>
      </c>
      <c r="D44" s="284" t="s">
        <v>106</v>
      </c>
      <c r="E44" s="284" t="s">
        <v>107</v>
      </c>
      <c r="F44" s="284" t="s">
        <v>114</v>
      </c>
      <c r="G44" s="284" t="s">
        <v>115</v>
      </c>
      <c r="H44" s="284" t="s">
        <v>104</v>
      </c>
      <c r="I44" s="284" t="s">
        <v>105</v>
      </c>
      <c r="J44" s="284" t="s">
        <v>106</v>
      </c>
      <c r="K44" s="284" t="s">
        <v>107</v>
      </c>
      <c r="L44" s="284" t="s">
        <v>114</v>
      </c>
      <c r="M44" s="284" t="s">
        <v>115</v>
      </c>
      <c r="N44" s="284" t="s">
        <v>104</v>
      </c>
      <c r="O44" s="284" t="s">
        <v>105</v>
      </c>
      <c r="P44" s="284" t="s">
        <v>106</v>
      </c>
      <c r="Q44" s="284" t="s">
        <v>107</v>
      </c>
      <c r="R44" s="284" t="s">
        <v>114</v>
      </c>
      <c r="S44" s="305" t="s">
        <v>115</v>
      </c>
    </row>
    <row r="45" spans="1:19">
      <c r="A45" s="271" t="s">
        <v>109</v>
      </c>
      <c r="B45" s="272">
        <v>113</v>
      </c>
      <c r="C45" s="272">
        <v>147</v>
      </c>
      <c r="D45" s="272">
        <v>196</v>
      </c>
      <c r="E45" s="272">
        <v>211</v>
      </c>
      <c r="F45" s="272">
        <v>215</v>
      </c>
      <c r="G45" s="272">
        <v>215</v>
      </c>
      <c r="H45" s="272">
        <v>10</v>
      </c>
      <c r="I45" s="272">
        <v>13</v>
      </c>
      <c r="J45" s="272">
        <v>17</v>
      </c>
      <c r="K45" s="272">
        <v>19</v>
      </c>
      <c r="L45" s="272">
        <v>19</v>
      </c>
      <c r="M45" s="272">
        <v>19</v>
      </c>
      <c r="N45" s="272">
        <v>29</v>
      </c>
      <c r="O45" s="272">
        <v>37</v>
      </c>
      <c r="P45" s="272">
        <v>50</v>
      </c>
      <c r="Q45" s="272">
        <v>53</v>
      </c>
      <c r="R45" s="272">
        <v>55</v>
      </c>
      <c r="S45" s="335">
        <v>55</v>
      </c>
    </row>
    <row r="46" spans="1:19">
      <c r="A46" s="271" t="s">
        <v>110</v>
      </c>
      <c r="B46" s="311"/>
      <c r="C46" s="272">
        <v>176</v>
      </c>
      <c r="D46" s="272">
        <v>220</v>
      </c>
      <c r="E46" s="272">
        <v>230</v>
      </c>
      <c r="F46" s="272">
        <v>245</v>
      </c>
      <c r="G46" s="272">
        <v>294</v>
      </c>
      <c r="H46" s="311"/>
      <c r="I46" s="272">
        <v>15</v>
      </c>
      <c r="J46" s="272">
        <v>19</v>
      </c>
      <c r="K46" s="272">
        <v>20</v>
      </c>
      <c r="L46" s="272">
        <v>22</v>
      </c>
      <c r="M46" s="272">
        <v>26</v>
      </c>
      <c r="N46" s="311"/>
      <c r="O46" s="272">
        <v>45</v>
      </c>
      <c r="P46" s="272">
        <v>56</v>
      </c>
      <c r="Q46" s="272">
        <v>58</v>
      </c>
      <c r="R46" s="272">
        <v>62</v>
      </c>
      <c r="S46" s="335">
        <v>74</v>
      </c>
    </row>
    <row r="47" spans="1:19">
      <c r="A47" s="271" t="s">
        <v>123</v>
      </c>
      <c r="B47" s="312"/>
      <c r="C47" s="272">
        <v>188</v>
      </c>
      <c r="D47" s="272">
        <v>254</v>
      </c>
      <c r="E47" s="272">
        <v>274</v>
      </c>
      <c r="F47" s="272">
        <v>281</v>
      </c>
      <c r="G47" s="272">
        <v>321</v>
      </c>
      <c r="H47" s="313"/>
      <c r="I47" s="272">
        <v>17</v>
      </c>
      <c r="J47" s="272">
        <v>22</v>
      </c>
      <c r="K47" s="272">
        <v>24</v>
      </c>
      <c r="L47" s="272">
        <v>25</v>
      </c>
      <c r="M47" s="272">
        <v>28</v>
      </c>
      <c r="N47" s="312"/>
      <c r="O47" s="272">
        <v>48</v>
      </c>
      <c r="P47" s="272">
        <v>64</v>
      </c>
      <c r="Q47" s="272">
        <v>69</v>
      </c>
      <c r="R47" s="272">
        <v>71</v>
      </c>
      <c r="S47" s="335">
        <v>81</v>
      </c>
    </row>
    <row r="48" spans="1:19">
      <c r="A48" s="314"/>
      <c r="B48" s="452" t="s">
        <v>116</v>
      </c>
      <c r="C48" s="452"/>
      <c r="D48" s="452"/>
      <c r="E48" s="452"/>
      <c r="F48" s="452"/>
      <c r="G48" s="452"/>
      <c r="H48" s="455"/>
      <c r="I48" s="451"/>
      <c r="J48" s="451"/>
      <c r="K48" s="451"/>
      <c r="L48" s="451"/>
      <c r="M48" s="315"/>
      <c r="N48" s="452" t="s">
        <v>117</v>
      </c>
      <c r="O48" s="452"/>
      <c r="P48" s="452"/>
      <c r="Q48" s="452"/>
      <c r="R48" s="439"/>
      <c r="S48" s="453"/>
    </row>
    <row r="49" spans="1:19">
      <c r="A49" s="271" t="s">
        <v>109</v>
      </c>
      <c r="B49" s="272">
        <v>80</v>
      </c>
      <c r="C49" s="272">
        <v>104</v>
      </c>
      <c r="D49" s="272">
        <v>139</v>
      </c>
      <c r="E49" s="272">
        <v>149</v>
      </c>
      <c r="F49" s="272">
        <v>153</v>
      </c>
      <c r="G49" s="272">
        <v>153</v>
      </c>
      <c r="H49" s="455"/>
      <c r="I49" s="450"/>
      <c r="J49" s="450"/>
      <c r="K49" s="450"/>
      <c r="L49" s="450"/>
      <c r="M49" s="316"/>
      <c r="N49" s="272">
        <v>20</v>
      </c>
      <c r="O49" s="272">
        <v>26</v>
      </c>
      <c r="P49" s="272">
        <v>35</v>
      </c>
      <c r="Q49" s="272">
        <v>38</v>
      </c>
      <c r="R49" s="272">
        <v>39</v>
      </c>
      <c r="S49" s="335">
        <v>39</v>
      </c>
    </row>
    <row r="50" spans="1:19">
      <c r="A50" s="271" t="s">
        <v>110</v>
      </c>
      <c r="B50" s="210"/>
      <c r="C50" s="272">
        <v>125</v>
      </c>
      <c r="D50" s="272">
        <v>156</v>
      </c>
      <c r="E50" s="272">
        <v>163</v>
      </c>
      <c r="F50" s="272">
        <v>174</v>
      </c>
      <c r="G50" s="272">
        <v>200</v>
      </c>
      <c r="H50" s="455"/>
      <c r="I50" s="450"/>
      <c r="J50" s="450"/>
      <c r="K50" s="450"/>
      <c r="L50" s="450"/>
      <c r="M50" s="337"/>
      <c r="N50" s="317"/>
      <c r="O50" s="272">
        <v>32</v>
      </c>
      <c r="P50" s="272">
        <v>40</v>
      </c>
      <c r="Q50" s="272">
        <v>41</v>
      </c>
      <c r="R50" s="272">
        <v>44</v>
      </c>
      <c r="S50" s="335">
        <v>53</v>
      </c>
    </row>
    <row r="51" spans="1:19">
      <c r="A51" s="271" t="s">
        <v>123</v>
      </c>
      <c r="B51" s="318"/>
      <c r="C51" s="272">
        <v>133</v>
      </c>
      <c r="D51" s="272">
        <v>181</v>
      </c>
      <c r="E51" s="272">
        <v>194</v>
      </c>
      <c r="F51" s="272">
        <v>199</v>
      </c>
      <c r="G51" s="272">
        <v>219</v>
      </c>
      <c r="H51" s="333"/>
      <c r="I51" s="333"/>
      <c r="J51" s="333"/>
      <c r="K51" s="333"/>
      <c r="L51" s="333"/>
      <c r="M51" s="333"/>
      <c r="N51" s="319"/>
      <c r="O51" s="272">
        <v>34</v>
      </c>
      <c r="P51" s="272">
        <v>46</v>
      </c>
      <c r="Q51" s="272">
        <v>49</v>
      </c>
      <c r="R51" s="272">
        <v>51</v>
      </c>
      <c r="S51" s="335">
        <v>58</v>
      </c>
    </row>
    <row r="52" spans="1:19">
      <c r="A52" s="320"/>
      <c r="B52" s="321"/>
      <c r="C52" s="321"/>
      <c r="D52" s="321"/>
      <c r="E52" s="321"/>
      <c r="F52" s="321"/>
      <c r="G52" s="321"/>
      <c r="H52" s="321"/>
      <c r="I52" s="321"/>
      <c r="J52" s="321"/>
      <c r="K52" s="321"/>
      <c r="L52" s="321"/>
      <c r="M52" s="321"/>
      <c r="N52" s="321"/>
      <c r="O52" s="321"/>
      <c r="P52" s="321"/>
      <c r="Q52" s="321"/>
      <c r="R52" s="321"/>
      <c r="S52" s="322"/>
    </row>
    <row r="53" spans="1:19">
      <c r="A53" s="282"/>
      <c r="B53" s="334"/>
      <c r="C53" s="334"/>
      <c r="D53" s="334"/>
      <c r="E53" s="334"/>
      <c r="F53" s="334"/>
      <c r="G53" s="334"/>
      <c r="H53" s="334"/>
      <c r="I53" s="334"/>
      <c r="J53" s="334"/>
      <c r="K53" s="334"/>
      <c r="L53" s="334"/>
      <c r="M53" s="334"/>
      <c r="N53" s="334"/>
      <c r="O53" s="334"/>
      <c r="P53" s="334"/>
      <c r="Q53" s="334"/>
      <c r="R53" s="334"/>
      <c r="S53" s="283"/>
    </row>
    <row r="54" spans="1:19" ht="18">
      <c r="A54" s="446" t="s">
        <v>124</v>
      </c>
      <c r="B54" s="447"/>
      <c r="C54" s="447"/>
      <c r="D54" s="447"/>
      <c r="E54" s="447"/>
      <c r="F54" s="447"/>
      <c r="G54" s="447"/>
      <c r="H54" s="447"/>
      <c r="I54" s="447"/>
      <c r="J54" s="447"/>
      <c r="K54" s="447"/>
      <c r="L54" s="447"/>
      <c r="M54" s="447"/>
      <c r="N54" s="447"/>
      <c r="O54" s="447"/>
      <c r="P54" s="447"/>
      <c r="Q54" s="447"/>
      <c r="R54" s="447"/>
      <c r="S54" s="448"/>
    </row>
    <row r="55" spans="1:19">
      <c r="A55" s="449"/>
      <c r="B55" s="452" t="s">
        <v>112</v>
      </c>
      <c r="C55" s="452"/>
      <c r="D55" s="452"/>
      <c r="E55" s="452"/>
      <c r="F55" s="452"/>
      <c r="G55" s="452"/>
      <c r="H55" s="452" t="s">
        <v>69</v>
      </c>
      <c r="I55" s="452"/>
      <c r="J55" s="452"/>
      <c r="K55" s="452"/>
      <c r="L55" s="452"/>
      <c r="M55" s="452"/>
      <c r="N55" s="452" t="s">
        <v>113</v>
      </c>
      <c r="O55" s="452"/>
      <c r="P55" s="452"/>
      <c r="Q55" s="452"/>
      <c r="R55" s="439"/>
      <c r="S55" s="453"/>
    </row>
    <row r="56" spans="1:19">
      <c r="A56" s="449"/>
      <c r="B56" s="295" t="s">
        <v>104</v>
      </c>
      <c r="C56" s="295" t="s">
        <v>105</v>
      </c>
      <c r="D56" s="295" t="s">
        <v>106</v>
      </c>
      <c r="E56" s="295" t="s">
        <v>107</v>
      </c>
      <c r="F56" s="295" t="s">
        <v>108</v>
      </c>
      <c r="G56" s="296"/>
      <c r="H56" s="295" t="s">
        <v>104</v>
      </c>
      <c r="I56" s="295" t="s">
        <v>105</v>
      </c>
      <c r="J56" s="295" t="s">
        <v>106</v>
      </c>
      <c r="K56" s="295" t="s">
        <v>107</v>
      </c>
      <c r="L56" s="295" t="s">
        <v>108</v>
      </c>
      <c r="M56" s="297"/>
      <c r="N56" s="295" t="s">
        <v>104</v>
      </c>
      <c r="O56" s="295" t="s">
        <v>105</v>
      </c>
      <c r="P56" s="295" t="s">
        <v>106</v>
      </c>
      <c r="Q56" s="295" t="s">
        <v>107</v>
      </c>
      <c r="R56" s="323" t="s">
        <v>108</v>
      </c>
      <c r="S56" s="298"/>
    </row>
    <row r="57" spans="1:19">
      <c r="A57" s="271" t="s">
        <v>109</v>
      </c>
      <c r="B57" s="272">
        <v>29</v>
      </c>
      <c r="C57" s="272">
        <v>34</v>
      </c>
      <c r="D57" s="272">
        <v>44</v>
      </c>
      <c r="E57" s="272">
        <v>53</v>
      </c>
      <c r="F57" s="272">
        <v>57</v>
      </c>
      <c r="G57" s="299"/>
      <c r="H57" s="272">
        <v>16</v>
      </c>
      <c r="I57" s="272">
        <v>19</v>
      </c>
      <c r="J57" s="272">
        <v>24</v>
      </c>
      <c r="K57" s="272">
        <v>29</v>
      </c>
      <c r="L57" s="272">
        <v>32</v>
      </c>
      <c r="M57" s="300"/>
      <c r="N57" s="272">
        <v>11</v>
      </c>
      <c r="O57" s="272">
        <v>13</v>
      </c>
      <c r="P57" s="272">
        <v>16</v>
      </c>
      <c r="Q57" s="272">
        <v>19</v>
      </c>
      <c r="R57" s="272">
        <v>21</v>
      </c>
      <c r="S57" s="275"/>
    </row>
    <row r="58" spans="1:19">
      <c r="A58" s="271" t="s">
        <v>110</v>
      </c>
      <c r="B58" s="210"/>
      <c r="C58" s="272">
        <v>56</v>
      </c>
      <c r="D58" s="272">
        <v>64</v>
      </c>
      <c r="E58" s="272">
        <v>75</v>
      </c>
      <c r="F58" s="272">
        <v>88</v>
      </c>
      <c r="G58" s="302"/>
      <c r="H58" s="324"/>
      <c r="I58" s="272">
        <v>31</v>
      </c>
      <c r="J58" s="272">
        <v>35</v>
      </c>
      <c r="K58" s="272">
        <v>41</v>
      </c>
      <c r="L58" s="272">
        <v>48</v>
      </c>
      <c r="M58" s="325"/>
      <c r="N58" s="326"/>
      <c r="O58" s="272">
        <v>21</v>
      </c>
      <c r="P58" s="272">
        <v>24</v>
      </c>
      <c r="Q58" s="272">
        <v>28</v>
      </c>
      <c r="R58" s="272">
        <v>32</v>
      </c>
      <c r="S58" s="281"/>
    </row>
    <row r="59" spans="1:19">
      <c r="A59" s="306"/>
      <c r="B59" s="439" t="s">
        <v>122</v>
      </c>
      <c r="C59" s="440"/>
      <c r="D59" s="440"/>
      <c r="E59" s="440"/>
      <c r="F59" s="440"/>
      <c r="G59" s="441"/>
      <c r="H59" s="450"/>
      <c r="I59" s="451"/>
      <c r="J59" s="451"/>
      <c r="K59" s="451"/>
      <c r="L59" s="451"/>
      <c r="M59" s="327"/>
      <c r="N59" s="452" t="s">
        <v>125</v>
      </c>
      <c r="O59" s="452"/>
      <c r="P59" s="452"/>
      <c r="Q59" s="452"/>
      <c r="R59" s="439"/>
      <c r="S59" s="453"/>
    </row>
    <row r="60" spans="1:19">
      <c r="A60" s="271" t="s">
        <v>109</v>
      </c>
      <c r="B60" s="272">
        <v>42</v>
      </c>
      <c r="C60" s="272">
        <v>50</v>
      </c>
      <c r="D60" s="272">
        <v>64</v>
      </c>
      <c r="E60" s="272">
        <v>77</v>
      </c>
      <c r="F60" s="272">
        <v>83</v>
      </c>
      <c r="G60" s="328"/>
      <c r="H60" s="450"/>
      <c r="I60" s="450"/>
      <c r="J60" s="450"/>
      <c r="K60" s="450"/>
      <c r="L60" s="450"/>
      <c r="M60" s="327"/>
      <c r="N60" s="272">
        <v>17</v>
      </c>
      <c r="O60" s="272">
        <v>19</v>
      </c>
      <c r="P60" s="272">
        <v>23</v>
      </c>
      <c r="Q60" s="272">
        <v>28</v>
      </c>
      <c r="R60" s="272">
        <v>31</v>
      </c>
      <c r="S60" s="329"/>
    </row>
    <row r="61" spans="1:19">
      <c r="A61" s="271" t="s">
        <v>110</v>
      </c>
      <c r="B61" s="210"/>
      <c r="C61" s="272">
        <v>82</v>
      </c>
      <c r="D61" s="272">
        <v>93</v>
      </c>
      <c r="E61" s="272">
        <v>110</v>
      </c>
      <c r="F61" s="272">
        <v>129</v>
      </c>
      <c r="G61" s="330"/>
      <c r="H61" s="450"/>
      <c r="I61" s="450"/>
      <c r="J61" s="450"/>
      <c r="K61" s="450"/>
      <c r="L61" s="450"/>
      <c r="M61" s="338"/>
      <c r="N61" s="331"/>
      <c r="O61" s="272">
        <v>31</v>
      </c>
      <c r="P61" s="272">
        <v>34</v>
      </c>
      <c r="Q61" s="272">
        <v>41</v>
      </c>
      <c r="R61" s="272">
        <v>47</v>
      </c>
      <c r="S61" s="332"/>
    </row>
    <row r="62" spans="1:19">
      <c r="A62" s="306"/>
      <c r="B62" s="452" t="s">
        <v>116</v>
      </c>
      <c r="C62" s="452"/>
      <c r="D62" s="452"/>
      <c r="E62" s="452"/>
      <c r="F62" s="452"/>
      <c r="G62" s="452"/>
      <c r="H62" s="450"/>
      <c r="I62" s="450"/>
      <c r="J62" s="450"/>
      <c r="K62" s="450"/>
      <c r="L62" s="450"/>
      <c r="M62" s="316"/>
      <c r="N62" s="452" t="s">
        <v>117</v>
      </c>
      <c r="O62" s="452"/>
      <c r="P62" s="452"/>
      <c r="Q62" s="452"/>
      <c r="R62" s="439"/>
      <c r="S62" s="453"/>
    </row>
    <row r="63" spans="1:19">
      <c r="A63" s="271" t="s">
        <v>109</v>
      </c>
      <c r="B63" s="272">
        <v>33</v>
      </c>
      <c r="C63" s="272">
        <v>39</v>
      </c>
      <c r="D63" s="272">
        <v>50</v>
      </c>
      <c r="E63" s="272">
        <v>60</v>
      </c>
      <c r="F63" s="272">
        <v>65</v>
      </c>
      <c r="G63" s="328"/>
      <c r="H63" s="450"/>
      <c r="I63" s="450"/>
      <c r="J63" s="450"/>
      <c r="K63" s="450"/>
      <c r="L63" s="450"/>
      <c r="M63" s="316"/>
      <c r="N63" s="272">
        <v>13</v>
      </c>
      <c r="O63" s="272">
        <v>15</v>
      </c>
      <c r="P63" s="272">
        <v>18</v>
      </c>
      <c r="Q63" s="272">
        <v>22</v>
      </c>
      <c r="R63" s="272">
        <v>24</v>
      </c>
      <c r="S63" s="329"/>
    </row>
    <row r="64" spans="1:19">
      <c r="A64" s="271" t="s">
        <v>110</v>
      </c>
      <c r="B64" s="211"/>
      <c r="C64" s="272">
        <v>64</v>
      </c>
      <c r="D64" s="272">
        <v>73</v>
      </c>
      <c r="E64" s="272">
        <v>86</v>
      </c>
      <c r="F64" s="272">
        <v>101</v>
      </c>
      <c r="G64" s="330"/>
      <c r="H64" s="454"/>
      <c r="I64" s="454"/>
      <c r="J64" s="454"/>
      <c r="K64" s="454"/>
      <c r="L64" s="454"/>
      <c r="M64" s="333"/>
      <c r="N64" s="331"/>
      <c r="O64" s="272">
        <v>24</v>
      </c>
      <c r="P64" s="272">
        <v>27</v>
      </c>
      <c r="Q64" s="272">
        <v>32</v>
      </c>
      <c r="R64" s="272">
        <v>37</v>
      </c>
      <c r="S64" s="332"/>
    </row>
    <row r="65" spans="1:19">
      <c r="A65" s="282"/>
      <c r="B65" s="334"/>
      <c r="C65" s="334"/>
      <c r="D65" s="334"/>
      <c r="E65" s="334"/>
      <c r="F65" s="334"/>
      <c r="G65" s="334"/>
      <c r="H65" s="334"/>
      <c r="I65" s="334"/>
      <c r="J65" s="334"/>
      <c r="K65" s="334"/>
      <c r="L65" s="334"/>
      <c r="M65" s="334"/>
      <c r="N65" s="334"/>
      <c r="O65" s="334"/>
      <c r="P65" s="334"/>
      <c r="Q65" s="334"/>
      <c r="R65" s="334"/>
      <c r="S65" s="283"/>
    </row>
    <row r="66" spans="1:19">
      <c r="A66" s="282"/>
      <c r="B66" s="334"/>
      <c r="C66" s="334"/>
      <c r="D66" s="334"/>
      <c r="E66" s="334"/>
      <c r="F66" s="334"/>
      <c r="G66" s="334"/>
      <c r="H66" s="334"/>
      <c r="I66" s="334"/>
      <c r="J66" s="334"/>
      <c r="K66" s="334"/>
      <c r="L66" s="334"/>
      <c r="M66" s="334"/>
      <c r="N66" s="334"/>
      <c r="O66" s="334"/>
      <c r="P66" s="334"/>
      <c r="Q66" s="334"/>
      <c r="R66" s="334"/>
      <c r="S66" s="283"/>
    </row>
    <row r="67" spans="1:19" ht="18">
      <c r="A67" s="446" t="s">
        <v>126</v>
      </c>
      <c r="B67" s="447"/>
      <c r="C67" s="447"/>
      <c r="D67" s="447"/>
      <c r="E67" s="447"/>
      <c r="F67" s="447"/>
      <c r="G67" s="447"/>
      <c r="H67" s="447"/>
      <c r="I67" s="447"/>
      <c r="J67" s="447"/>
      <c r="K67" s="447"/>
      <c r="L67" s="447"/>
      <c r="M67" s="447"/>
      <c r="N67" s="447"/>
      <c r="O67" s="447"/>
      <c r="P67" s="447"/>
      <c r="Q67" s="447"/>
      <c r="R67" s="447"/>
      <c r="S67" s="448"/>
    </row>
    <row r="68" spans="1:19">
      <c r="A68" s="449"/>
      <c r="B68" s="439" t="s">
        <v>67</v>
      </c>
      <c r="C68" s="440"/>
      <c r="D68" s="440"/>
      <c r="E68" s="440"/>
      <c r="F68" s="440"/>
      <c r="G68" s="441"/>
      <c r="H68" s="439" t="s">
        <v>69</v>
      </c>
      <c r="I68" s="440"/>
      <c r="J68" s="440"/>
      <c r="K68" s="440"/>
      <c r="L68" s="440"/>
      <c r="M68" s="441"/>
      <c r="N68" s="439" t="s">
        <v>68</v>
      </c>
      <c r="O68" s="440"/>
      <c r="P68" s="440"/>
      <c r="Q68" s="440"/>
      <c r="R68" s="440"/>
      <c r="S68" s="442"/>
    </row>
    <row r="69" spans="1:19">
      <c r="A69" s="449"/>
      <c r="B69" s="295" t="s">
        <v>104</v>
      </c>
      <c r="C69" s="295" t="s">
        <v>105</v>
      </c>
      <c r="D69" s="295" t="s">
        <v>106</v>
      </c>
      <c r="E69" s="295" t="s">
        <v>107</v>
      </c>
      <c r="F69" s="295" t="s">
        <v>108</v>
      </c>
      <c r="G69" s="296"/>
      <c r="H69" s="295" t="s">
        <v>104</v>
      </c>
      <c r="I69" s="295" t="s">
        <v>105</v>
      </c>
      <c r="J69" s="295" t="s">
        <v>106</v>
      </c>
      <c r="K69" s="295" t="s">
        <v>107</v>
      </c>
      <c r="L69" s="295" t="s">
        <v>108</v>
      </c>
      <c r="M69" s="297"/>
      <c r="N69" s="295" t="s">
        <v>104</v>
      </c>
      <c r="O69" s="295" t="s">
        <v>105</v>
      </c>
      <c r="P69" s="295" t="s">
        <v>106</v>
      </c>
      <c r="Q69" s="295" t="s">
        <v>107</v>
      </c>
      <c r="R69" s="323" t="s">
        <v>108</v>
      </c>
      <c r="S69" s="298"/>
    </row>
    <row r="70" spans="1:19">
      <c r="A70" s="271" t="s">
        <v>109</v>
      </c>
      <c r="B70" s="272">
        <v>47</v>
      </c>
      <c r="C70" s="272">
        <v>55</v>
      </c>
      <c r="D70" s="272">
        <v>63</v>
      </c>
      <c r="E70" s="272">
        <v>72</v>
      </c>
      <c r="F70" s="272">
        <v>80</v>
      </c>
      <c r="G70" s="299"/>
      <c r="H70" s="272">
        <v>52</v>
      </c>
      <c r="I70" s="272">
        <v>56</v>
      </c>
      <c r="J70" s="272">
        <v>62</v>
      </c>
      <c r="K70" s="272">
        <v>66</v>
      </c>
      <c r="L70" s="272">
        <v>72</v>
      </c>
      <c r="M70" s="300"/>
      <c r="N70" s="272">
        <v>12</v>
      </c>
      <c r="O70" s="272">
        <v>14</v>
      </c>
      <c r="P70" s="272">
        <v>16</v>
      </c>
      <c r="Q70" s="272">
        <v>18</v>
      </c>
      <c r="R70" s="272">
        <v>20</v>
      </c>
      <c r="S70" s="275"/>
    </row>
    <row r="71" spans="1:19">
      <c r="A71" s="271" t="s">
        <v>110</v>
      </c>
      <c r="B71" s="301"/>
      <c r="C71" s="272">
        <v>79</v>
      </c>
      <c r="D71" s="272">
        <v>90</v>
      </c>
      <c r="E71" s="272">
        <v>102</v>
      </c>
      <c r="F71" s="272">
        <v>113</v>
      </c>
      <c r="G71" s="302"/>
      <c r="H71" s="310"/>
      <c r="I71" s="272">
        <v>105</v>
      </c>
      <c r="J71" s="272">
        <v>115</v>
      </c>
      <c r="K71" s="272">
        <v>124</v>
      </c>
      <c r="L71" s="272">
        <v>131</v>
      </c>
      <c r="M71" s="304"/>
      <c r="N71" s="331"/>
      <c r="O71" s="272">
        <v>20</v>
      </c>
      <c r="P71" s="272">
        <v>23</v>
      </c>
      <c r="Q71" s="272">
        <v>25</v>
      </c>
      <c r="R71" s="272">
        <v>28</v>
      </c>
      <c r="S71" s="281"/>
    </row>
    <row r="72" spans="1:19">
      <c r="A72" s="282"/>
      <c r="B72" s="334"/>
      <c r="C72" s="334"/>
      <c r="D72" s="334"/>
      <c r="E72" s="334"/>
      <c r="F72" s="334"/>
      <c r="G72" s="334"/>
      <c r="H72" s="334"/>
      <c r="I72" s="334"/>
      <c r="J72" s="334"/>
      <c r="K72" s="334"/>
      <c r="L72" s="334"/>
      <c r="M72" s="334"/>
      <c r="N72" s="334"/>
      <c r="O72" s="334"/>
      <c r="P72" s="334"/>
      <c r="Q72" s="334"/>
      <c r="R72" s="334"/>
      <c r="S72" s="283"/>
    </row>
    <row r="73" spans="1:19" ht="18">
      <c r="A73" s="443" t="s">
        <v>127</v>
      </c>
      <c r="B73" s="444"/>
      <c r="C73" s="444"/>
      <c r="D73" s="444"/>
      <c r="E73" s="444"/>
      <c r="F73" s="444"/>
      <c r="G73" s="444"/>
      <c r="H73" s="444"/>
      <c r="I73" s="444"/>
      <c r="J73" s="444"/>
      <c r="K73" s="444"/>
      <c r="L73" s="444"/>
      <c r="M73" s="444"/>
      <c r="N73" s="444"/>
      <c r="O73" s="444"/>
      <c r="P73" s="444"/>
      <c r="Q73" s="444"/>
      <c r="R73" s="444"/>
      <c r="S73" s="445"/>
    </row>
    <row r="74" spans="1:19">
      <c r="A74" s="437"/>
      <c r="B74" s="439" t="s">
        <v>67</v>
      </c>
      <c r="C74" s="440"/>
      <c r="D74" s="440"/>
      <c r="E74" s="440"/>
      <c r="F74" s="440"/>
      <c r="G74" s="441"/>
      <c r="H74" s="439" t="s">
        <v>69</v>
      </c>
      <c r="I74" s="440"/>
      <c r="J74" s="440"/>
      <c r="K74" s="440"/>
      <c r="L74" s="440"/>
      <c r="M74" s="441"/>
      <c r="N74" s="439" t="s">
        <v>68</v>
      </c>
      <c r="O74" s="440"/>
      <c r="P74" s="440"/>
      <c r="Q74" s="440"/>
      <c r="R74" s="440"/>
      <c r="S74" s="442"/>
    </row>
    <row r="75" spans="1:19">
      <c r="A75" s="438"/>
      <c r="B75" s="272" t="s">
        <v>104</v>
      </c>
      <c r="C75" s="272" t="s">
        <v>105</v>
      </c>
      <c r="D75" s="272" t="s">
        <v>106</v>
      </c>
      <c r="E75" s="272" t="s">
        <v>107</v>
      </c>
      <c r="F75" s="272" t="s">
        <v>114</v>
      </c>
      <c r="G75" s="272" t="s">
        <v>115</v>
      </c>
      <c r="H75" s="284" t="s">
        <v>104</v>
      </c>
      <c r="I75" s="284" t="s">
        <v>105</v>
      </c>
      <c r="J75" s="284" t="s">
        <v>106</v>
      </c>
      <c r="K75" s="284" t="s">
        <v>107</v>
      </c>
      <c r="L75" s="284" t="s">
        <v>114</v>
      </c>
      <c r="M75" s="284" t="s">
        <v>115</v>
      </c>
      <c r="N75" s="284" t="s">
        <v>104</v>
      </c>
      <c r="O75" s="284" t="s">
        <v>105</v>
      </c>
      <c r="P75" s="284" t="s">
        <v>106</v>
      </c>
      <c r="Q75" s="284" t="s">
        <v>107</v>
      </c>
      <c r="R75" s="284" t="s">
        <v>114</v>
      </c>
      <c r="S75" s="339" t="s">
        <v>115</v>
      </c>
    </row>
    <row r="76" spans="1:19" ht="15" thickBot="1">
      <c r="A76" s="340" t="s">
        <v>110</v>
      </c>
      <c r="B76" s="341"/>
      <c r="C76" s="342">
        <v>400</v>
      </c>
      <c r="D76" s="342">
        <v>400</v>
      </c>
      <c r="E76" s="342">
        <v>400</v>
      </c>
      <c r="F76" s="342">
        <v>400</v>
      </c>
      <c r="G76" s="342">
        <v>400</v>
      </c>
      <c r="H76" s="343"/>
      <c r="I76" s="342">
        <v>86</v>
      </c>
      <c r="J76" s="342">
        <v>128</v>
      </c>
      <c r="K76" s="342">
        <v>164</v>
      </c>
      <c r="L76" s="342">
        <v>207</v>
      </c>
      <c r="M76" s="342">
        <v>343</v>
      </c>
      <c r="N76" s="343"/>
      <c r="O76" s="342">
        <v>62</v>
      </c>
      <c r="P76" s="342">
        <v>62</v>
      </c>
      <c r="Q76" s="342">
        <v>62</v>
      </c>
      <c r="R76" s="342">
        <v>62</v>
      </c>
      <c r="S76" s="344">
        <v>62</v>
      </c>
    </row>
  </sheetData>
  <sheetProtection algorithmName="SHA-512" hashValue="5s1fKLaDxNN7BDgCwLCveR/On5Fdif5YNNUTITh2ZapO3jVsAC3ZqPa6aYyOJXfqR3ZPuS4nCQu9XyxTlo3JlQ==" saltValue="wdaKIwEi4Ou4kFHsEUv1SQ==" spinCount="100000" sheet="1" selectLockedCells="1" selectUnlockedCells="1"/>
  <mergeCells count="61">
    <mergeCell ref="B16:G16"/>
    <mergeCell ref="H16:L18"/>
    <mergeCell ref="N16:S16"/>
    <mergeCell ref="A1:S1"/>
    <mergeCell ref="A4:S4"/>
    <mergeCell ref="A5:A6"/>
    <mergeCell ref="B5:G5"/>
    <mergeCell ref="H5:M5"/>
    <mergeCell ref="N5:S5"/>
    <mergeCell ref="A11:S11"/>
    <mergeCell ref="A12:A13"/>
    <mergeCell ref="B12:G12"/>
    <mergeCell ref="H12:M12"/>
    <mergeCell ref="N12:S12"/>
    <mergeCell ref="A34:A35"/>
    <mergeCell ref="B34:G34"/>
    <mergeCell ref="H34:M34"/>
    <mergeCell ref="N34:S34"/>
    <mergeCell ref="A21:S21"/>
    <mergeCell ref="A22:A23"/>
    <mergeCell ref="B22:G22"/>
    <mergeCell ref="H22:M22"/>
    <mergeCell ref="N22:S22"/>
    <mergeCell ref="A27:S27"/>
    <mergeCell ref="A28:A29"/>
    <mergeCell ref="B28:G28"/>
    <mergeCell ref="H28:M28"/>
    <mergeCell ref="N28:S28"/>
    <mergeCell ref="A33:S33"/>
    <mergeCell ref="B38:G38"/>
    <mergeCell ref="H38:L40"/>
    <mergeCell ref="N38:S38"/>
    <mergeCell ref="A42:S42"/>
    <mergeCell ref="A43:A44"/>
    <mergeCell ref="B43:G43"/>
    <mergeCell ref="H43:M43"/>
    <mergeCell ref="N43:S43"/>
    <mergeCell ref="B48:G48"/>
    <mergeCell ref="H48:L50"/>
    <mergeCell ref="N48:S48"/>
    <mergeCell ref="A54:S54"/>
    <mergeCell ref="A55:A56"/>
    <mergeCell ref="B55:G55"/>
    <mergeCell ref="H55:M55"/>
    <mergeCell ref="N55:S55"/>
    <mergeCell ref="B59:G59"/>
    <mergeCell ref="H59:L61"/>
    <mergeCell ref="N59:S59"/>
    <mergeCell ref="B62:G62"/>
    <mergeCell ref="H62:L64"/>
    <mergeCell ref="N62:S62"/>
    <mergeCell ref="A67:S67"/>
    <mergeCell ref="A68:A69"/>
    <mergeCell ref="B68:G68"/>
    <mergeCell ref="H68:M68"/>
    <mergeCell ref="N68:S68"/>
    <mergeCell ref="A74:A75"/>
    <mergeCell ref="B74:G74"/>
    <mergeCell ref="H74:M74"/>
    <mergeCell ref="N74:S74"/>
    <mergeCell ref="A73:S73"/>
  </mergeCells>
  <pageMargins left="0.7" right="0.7" top="0.75" bottom="0.75" header="0.3" footer="0.3"/>
  <pageSetup orientation="portrait" horizontalDpi="1200" verticalDpi="1200" r:id="rId1"/>
  <headerFooter>
    <oddHeader>&amp;C&amp;"Calibri"&amp;10&amp;K000000 Unclassified&amp;1#_x000D_</oddHeader>
    <oddFooter>&amp;C_x000D_&amp;1#&amp;"Calibri"&amp;10&amp;K000000 Unclassified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4EE9B-C766-4B9C-AE11-DB7CCBEBA396}">
  <sheetPr codeName="Sheet8"/>
  <dimension ref="A1:S80"/>
  <sheetViews>
    <sheetView zoomScale="85" zoomScaleNormal="85" workbookViewId="0">
      <selection activeCell="S88" sqref="S88"/>
    </sheetView>
  </sheetViews>
  <sheetFormatPr defaultColWidth="9.08984375" defaultRowHeight="14.5"/>
  <cols>
    <col min="1" max="1" width="16.54296875" customWidth="1"/>
    <col min="2" max="19" width="10.08984375" customWidth="1"/>
  </cols>
  <sheetData>
    <row r="1" spans="1:19" ht="18.5" thickBot="1">
      <c r="A1" s="469" t="s">
        <v>128</v>
      </c>
      <c r="B1" s="470"/>
      <c r="C1" s="470"/>
      <c r="D1" s="470"/>
      <c r="E1" s="470"/>
      <c r="F1" s="470"/>
      <c r="G1" s="470"/>
      <c r="H1" s="470"/>
      <c r="I1" s="470"/>
      <c r="J1" s="470"/>
      <c r="K1" s="470"/>
      <c r="L1" s="470"/>
      <c r="M1" s="470"/>
      <c r="N1" s="470"/>
      <c r="O1" s="470"/>
      <c r="P1" s="470"/>
      <c r="Q1" s="470"/>
      <c r="R1" s="470"/>
      <c r="S1" s="471"/>
    </row>
    <row r="2" spans="1:19">
      <c r="A2" s="101"/>
      <c r="S2" s="102"/>
    </row>
    <row r="3" spans="1:19">
      <c r="A3" s="101"/>
      <c r="S3" s="102"/>
    </row>
    <row r="4" spans="1:19" ht="18">
      <c r="A4" s="472" t="s">
        <v>103</v>
      </c>
      <c r="B4" s="473"/>
      <c r="C4" s="473"/>
      <c r="D4" s="473"/>
      <c r="E4" s="473"/>
      <c r="F4" s="473"/>
      <c r="G4" s="473"/>
      <c r="H4" s="473"/>
      <c r="I4" s="473"/>
      <c r="J4" s="473"/>
      <c r="K4" s="473"/>
      <c r="L4" s="473"/>
      <c r="M4" s="473"/>
      <c r="N4" s="473"/>
      <c r="O4" s="473"/>
      <c r="P4" s="473"/>
      <c r="Q4" s="473"/>
      <c r="R4" s="473"/>
      <c r="S4" s="474"/>
    </row>
    <row r="5" spans="1:19">
      <c r="A5" s="475"/>
      <c r="B5" s="476" t="s">
        <v>67</v>
      </c>
      <c r="C5" s="476"/>
      <c r="D5" s="476"/>
      <c r="E5" s="476"/>
      <c r="F5" s="476"/>
      <c r="G5" s="476"/>
      <c r="H5" s="476" t="s">
        <v>69</v>
      </c>
      <c r="I5" s="476"/>
      <c r="J5" s="476"/>
      <c r="K5" s="476"/>
      <c r="L5" s="476"/>
      <c r="M5" s="476"/>
      <c r="N5" s="476" t="s">
        <v>68</v>
      </c>
      <c r="O5" s="476"/>
      <c r="P5" s="476"/>
      <c r="Q5" s="476"/>
      <c r="R5" s="476"/>
      <c r="S5" s="477"/>
    </row>
    <row r="6" spans="1:19">
      <c r="A6" s="475"/>
      <c r="B6" s="172" t="s">
        <v>129</v>
      </c>
      <c r="C6" s="172" t="s">
        <v>130</v>
      </c>
      <c r="D6" s="172" t="s">
        <v>131</v>
      </c>
      <c r="E6" s="172" t="s">
        <v>132</v>
      </c>
      <c r="F6" s="172" t="s">
        <v>133</v>
      </c>
      <c r="G6" s="189"/>
      <c r="H6" s="172" t="s">
        <v>129</v>
      </c>
      <c r="I6" s="172" t="s">
        <v>130</v>
      </c>
      <c r="J6" s="172" t="s">
        <v>131</v>
      </c>
      <c r="K6" s="172" t="s">
        <v>132</v>
      </c>
      <c r="L6" s="172" t="s">
        <v>133</v>
      </c>
      <c r="M6" s="190"/>
      <c r="N6" s="172" t="s">
        <v>129</v>
      </c>
      <c r="O6" s="172" t="s">
        <v>130</v>
      </c>
      <c r="P6" s="172" t="s">
        <v>131</v>
      </c>
      <c r="Q6" s="172" t="s">
        <v>132</v>
      </c>
      <c r="R6" s="172" t="s">
        <v>133</v>
      </c>
      <c r="S6" s="171"/>
    </row>
    <row r="7" spans="1:19">
      <c r="A7" s="104" t="s">
        <v>109</v>
      </c>
      <c r="B7" s="219">
        <v>64</v>
      </c>
      <c r="C7" s="219">
        <v>77</v>
      </c>
      <c r="D7" s="219">
        <v>89</v>
      </c>
      <c r="E7" s="219">
        <v>102</v>
      </c>
      <c r="F7" s="219">
        <v>115</v>
      </c>
      <c r="G7" s="220"/>
      <c r="H7" s="219">
        <v>80</v>
      </c>
      <c r="I7" s="219">
        <v>90</v>
      </c>
      <c r="J7" s="219">
        <v>99</v>
      </c>
      <c r="K7" s="219">
        <v>108</v>
      </c>
      <c r="L7" s="219">
        <v>118</v>
      </c>
      <c r="M7" s="221"/>
      <c r="N7" s="219">
        <v>16</v>
      </c>
      <c r="O7" s="219">
        <v>19</v>
      </c>
      <c r="P7" s="219">
        <v>22</v>
      </c>
      <c r="Q7" s="219">
        <v>25</v>
      </c>
      <c r="R7" s="219">
        <v>29</v>
      </c>
      <c r="S7" s="204"/>
    </row>
    <row r="8" spans="1:19">
      <c r="A8" s="104" t="s">
        <v>110</v>
      </c>
      <c r="B8" s="222"/>
      <c r="C8" s="219">
        <v>110</v>
      </c>
      <c r="D8" s="219">
        <v>126</v>
      </c>
      <c r="E8" s="219">
        <v>143</v>
      </c>
      <c r="F8" s="219">
        <v>161</v>
      </c>
      <c r="G8" s="223"/>
      <c r="H8" s="224"/>
      <c r="I8" s="219">
        <v>162</v>
      </c>
      <c r="J8" s="219">
        <v>183</v>
      </c>
      <c r="K8" s="219">
        <v>200</v>
      </c>
      <c r="L8" s="219">
        <v>216</v>
      </c>
      <c r="M8" s="225"/>
      <c r="N8" s="226"/>
      <c r="O8" s="219">
        <v>27</v>
      </c>
      <c r="P8" s="219">
        <v>32</v>
      </c>
      <c r="Q8" s="219">
        <v>36</v>
      </c>
      <c r="R8" s="219">
        <v>40</v>
      </c>
      <c r="S8" s="205"/>
    </row>
    <row r="9" spans="1:19">
      <c r="A9" s="101"/>
      <c r="S9" s="102"/>
    </row>
    <row r="10" spans="1:19">
      <c r="A10" s="101"/>
      <c r="S10" s="102"/>
    </row>
    <row r="11" spans="1:19" ht="18">
      <c r="A11" s="472" t="s">
        <v>111</v>
      </c>
      <c r="B11" s="473"/>
      <c r="C11" s="473"/>
      <c r="D11" s="473"/>
      <c r="E11" s="473"/>
      <c r="F11" s="473"/>
      <c r="G11" s="473"/>
      <c r="H11" s="473"/>
      <c r="I11" s="473"/>
      <c r="J11" s="473"/>
      <c r="K11" s="473"/>
      <c r="L11" s="473"/>
      <c r="M11" s="473"/>
      <c r="N11" s="473"/>
      <c r="O11" s="473"/>
      <c r="P11" s="473"/>
      <c r="Q11" s="473"/>
      <c r="R11" s="473"/>
      <c r="S11" s="474"/>
    </row>
    <row r="12" spans="1:19">
      <c r="A12" s="475"/>
      <c r="B12" s="483" t="s">
        <v>112</v>
      </c>
      <c r="C12" s="484"/>
      <c r="D12" s="484"/>
      <c r="E12" s="484"/>
      <c r="F12" s="484"/>
      <c r="G12" s="485"/>
      <c r="H12" s="476" t="s">
        <v>69</v>
      </c>
      <c r="I12" s="476"/>
      <c r="J12" s="476"/>
      <c r="K12" s="476"/>
      <c r="L12" s="476"/>
      <c r="M12" s="476"/>
      <c r="N12" s="476" t="s">
        <v>113</v>
      </c>
      <c r="O12" s="476"/>
      <c r="P12" s="476"/>
      <c r="Q12" s="476"/>
      <c r="R12" s="483"/>
      <c r="S12" s="477"/>
    </row>
    <row r="13" spans="1:19">
      <c r="A13" s="475"/>
      <c r="B13" s="103" t="s">
        <v>129</v>
      </c>
      <c r="C13" s="103" t="s">
        <v>130</v>
      </c>
      <c r="D13" s="103" t="s">
        <v>131</v>
      </c>
      <c r="E13" s="103" t="s">
        <v>132</v>
      </c>
      <c r="F13" s="103" t="s">
        <v>134</v>
      </c>
      <c r="G13" s="103" t="s">
        <v>135</v>
      </c>
      <c r="H13" s="103" t="s">
        <v>129</v>
      </c>
      <c r="I13" s="103" t="s">
        <v>130</v>
      </c>
      <c r="J13" s="103" t="s">
        <v>131</v>
      </c>
      <c r="K13" s="103" t="s">
        <v>132</v>
      </c>
      <c r="L13" s="103" t="s">
        <v>134</v>
      </c>
      <c r="M13" s="103" t="s">
        <v>135</v>
      </c>
      <c r="N13" s="103" t="s">
        <v>129</v>
      </c>
      <c r="O13" s="103" t="s">
        <v>130</v>
      </c>
      <c r="P13" s="103" t="s">
        <v>131</v>
      </c>
      <c r="Q13" s="103" t="s">
        <v>132</v>
      </c>
      <c r="R13" s="103" t="s">
        <v>134</v>
      </c>
      <c r="S13" s="207" t="s">
        <v>135</v>
      </c>
    </row>
    <row r="14" spans="1:19">
      <c r="A14" s="104" t="s">
        <v>109</v>
      </c>
      <c r="B14" s="219">
        <v>44</v>
      </c>
      <c r="C14" s="219">
        <v>53</v>
      </c>
      <c r="D14" s="219">
        <v>79</v>
      </c>
      <c r="E14" s="219">
        <v>86</v>
      </c>
      <c r="F14" s="219">
        <v>102</v>
      </c>
      <c r="G14" s="219">
        <v>102</v>
      </c>
      <c r="H14" s="219">
        <v>35</v>
      </c>
      <c r="I14" s="219">
        <v>39</v>
      </c>
      <c r="J14" s="219">
        <v>67</v>
      </c>
      <c r="K14" s="219">
        <v>68</v>
      </c>
      <c r="L14" s="219">
        <v>82</v>
      </c>
      <c r="M14" s="219">
        <v>82</v>
      </c>
      <c r="N14" s="219">
        <v>14</v>
      </c>
      <c r="O14" s="219">
        <v>15</v>
      </c>
      <c r="P14" s="219">
        <v>16</v>
      </c>
      <c r="Q14" s="219">
        <v>20</v>
      </c>
      <c r="R14" s="219">
        <v>29</v>
      </c>
      <c r="S14" s="227">
        <v>29</v>
      </c>
    </row>
    <row r="15" spans="1:19">
      <c r="A15" s="104" t="s">
        <v>110</v>
      </c>
      <c r="B15" s="228"/>
      <c r="C15" s="219">
        <v>64</v>
      </c>
      <c r="D15" s="219">
        <v>95</v>
      </c>
      <c r="E15" s="219">
        <v>97</v>
      </c>
      <c r="F15" s="219">
        <v>117</v>
      </c>
      <c r="G15" s="219">
        <v>122</v>
      </c>
      <c r="H15" s="229"/>
      <c r="I15" s="219">
        <v>61</v>
      </c>
      <c r="J15" s="219">
        <v>103</v>
      </c>
      <c r="K15" s="219">
        <v>105</v>
      </c>
      <c r="L15" s="219">
        <v>127</v>
      </c>
      <c r="M15" s="219">
        <v>127</v>
      </c>
      <c r="N15" s="228"/>
      <c r="O15" s="219">
        <v>16</v>
      </c>
      <c r="P15" s="219">
        <v>19</v>
      </c>
      <c r="Q15" s="219">
        <v>20</v>
      </c>
      <c r="R15" s="219">
        <v>29</v>
      </c>
      <c r="S15" s="227">
        <v>30</v>
      </c>
    </row>
    <row r="16" spans="1:19">
      <c r="A16" s="108"/>
      <c r="B16" s="489" t="s">
        <v>116</v>
      </c>
      <c r="C16" s="490"/>
      <c r="D16" s="490"/>
      <c r="E16" s="490"/>
      <c r="F16" s="490"/>
      <c r="G16" s="491"/>
      <c r="H16" s="492"/>
      <c r="I16" s="493"/>
      <c r="J16" s="493"/>
      <c r="K16" s="493"/>
      <c r="L16" s="493"/>
      <c r="M16" s="182"/>
      <c r="N16" s="476" t="s">
        <v>117</v>
      </c>
      <c r="O16" s="476"/>
      <c r="P16" s="476"/>
      <c r="Q16" s="476"/>
      <c r="R16" s="483"/>
      <c r="S16" s="477"/>
    </row>
    <row r="17" spans="1:19">
      <c r="A17" s="104" t="s">
        <v>109</v>
      </c>
      <c r="B17" s="219">
        <v>37</v>
      </c>
      <c r="C17" s="219">
        <v>44</v>
      </c>
      <c r="D17" s="219">
        <v>72</v>
      </c>
      <c r="E17" s="219">
        <v>85</v>
      </c>
      <c r="F17" s="219">
        <v>94</v>
      </c>
      <c r="G17" s="219">
        <v>94</v>
      </c>
      <c r="H17" s="492"/>
      <c r="I17" s="494"/>
      <c r="J17" s="494"/>
      <c r="K17" s="494"/>
      <c r="L17" s="494"/>
      <c r="M17" s="183"/>
      <c r="N17" s="219">
        <v>14</v>
      </c>
      <c r="O17" s="219">
        <v>22</v>
      </c>
      <c r="P17" s="219">
        <v>29</v>
      </c>
      <c r="Q17" s="219">
        <v>39</v>
      </c>
      <c r="R17" s="219">
        <v>59</v>
      </c>
      <c r="S17" s="227">
        <v>59</v>
      </c>
    </row>
    <row r="18" spans="1:19">
      <c r="A18" s="104" t="s">
        <v>110</v>
      </c>
      <c r="B18" s="222"/>
      <c r="C18" s="219">
        <v>59</v>
      </c>
      <c r="D18" s="219">
        <v>99</v>
      </c>
      <c r="E18" s="219">
        <v>114</v>
      </c>
      <c r="F18" s="219">
        <v>128</v>
      </c>
      <c r="G18" s="219">
        <v>133</v>
      </c>
      <c r="H18" s="495"/>
      <c r="I18" s="496"/>
      <c r="J18" s="496"/>
      <c r="K18" s="496"/>
      <c r="L18" s="496"/>
      <c r="M18" s="203"/>
      <c r="N18" s="230"/>
      <c r="O18" s="219">
        <v>22</v>
      </c>
      <c r="P18" s="219">
        <v>29</v>
      </c>
      <c r="Q18" s="219">
        <v>39</v>
      </c>
      <c r="R18" s="219">
        <v>59</v>
      </c>
      <c r="S18" s="227">
        <v>61</v>
      </c>
    </row>
    <row r="19" spans="1:19">
      <c r="A19" s="106"/>
      <c r="B19" s="192"/>
      <c r="C19" s="192"/>
      <c r="D19" s="192"/>
      <c r="E19" s="192"/>
      <c r="F19" s="192"/>
      <c r="G19" s="192"/>
      <c r="H19" s="107"/>
      <c r="I19" s="107"/>
      <c r="J19" s="107"/>
      <c r="K19" s="107"/>
      <c r="L19" s="107"/>
      <c r="M19" s="107"/>
      <c r="N19" s="192"/>
      <c r="O19" s="192"/>
      <c r="P19" s="192"/>
      <c r="Q19" s="192"/>
      <c r="R19" s="192"/>
      <c r="S19" s="206"/>
    </row>
    <row r="20" spans="1:19">
      <c r="A20" s="106"/>
      <c r="B20" s="192"/>
      <c r="C20" s="192"/>
      <c r="D20" s="192"/>
      <c r="E20" s="192"/>
      <c r="F20" s="192"/>
      <c r="G20" s="192"/>
      <c r="H20" s="107"/>
      <c r="I20" s="107"/>
      <c r="J20" s="107"/>
      <c r="K20" s="107"/>
      <c r="L20" s="107"/>
      <c r="M20" s="107"/>
      <c r="N20" s="192"/>
      <c r="O20" s="192"/>
      <c r="P20" s="192"/>
      <c r="Q20" s="192"/>
      <c r="R20" s="192"/>
      <c r="S20" s="206"/>
    </row>
    <row r="21" spans="1:19" ht="18">
      <c r="A21" s="472" t="s">
        <v>118</v>
      </c>
      <c r="B21" s="473"/>
      <c r="C21" s="473"/>
      <c r="D21" s="473"/>
      <c r="E21" s="473"/>
      <c r="F21" s="473"/>
      <c r="G21" s="473"/>
      <c r="H21" s="473"/>
      <c r="I21" s="473"/>
      <c r="J21" s="473"/>
      <c r="K21" s="473"/>
      <c r="L21" s="473"/>
      <c r="M21" s="473"/>
      <c r="N21" s="473"/>
      <c r="O21" s="473"/>
      <c r="P21" s="473"/>
      <c r="Q21" s="473"/>
      <c r="R21" s="473"/>
      <c r="S21" s="474"/>
    </row>
    <row r="22" spans="1:19">
      <c r="A22" s="475"/>
      <c r="B22" s="483" t="s">
        <v>67</v>
      </c>
      <c r="C22" s="484"/>
      <c r="D22" s="484"/>
      <c r="E22" s="484"/>
      <c r="F22" s="484"/>
      <c r="G22" s="485"/>
      <c r="H22" s="483" t="s">
        <v>69</v>
      </c>
      <c r="I22" s="484"/>
      <c r="J22" s="484"/>
      <c r="K22" s="484"/>
      <c r="L22" s="484"/>
      <c r="M22" s="485"/>
      <c r="N22" s="483" t="s">
        <v>68</v>
      </c>
      <c r="O22" s="484"/>
      <c r="P22" s="484"/>
      <c r="Q22" s="484"/>
      <c r="R22" s="484"/>
      <c r="S22" s="486"/>
    </row>
    <row r="23" spans="1:19">
      <c r="A23" s="475"/>
      <c r="B23" s="172" t="s">
        <v>129</v>
      </c>
      <c r="C23" s="172" t="s">
        <v>130</v>
      </c>
      <c r="D23" s="172" t="s">
        <v>131</v>
      </c>
      <c r="E23" s="172" t="s">
        <v>132</v>
      </c>
      <c r="F23" s="172" t="s">
        <v>133</v>
      </c>
      <c r="G23" s="193"/>
      <c r="H23" s="103" t="s">
        <v>129</v>
      </c>
      <c r="I23" s="103" t="s">
        <v>130</v>
      </c>
      <c r="J23" s="103" t="s">
        <v>131</v>
      </c>
      <c r="K23" s="103" t="s">
        <v>132</v>
      </c>
      <c r="L23" s="103" t="s">
        <v>133</v>
      </c>
      <c r="M23" s="194"/>
      <c r="N23" s="103" t="s">
        <v>129</v>
      </c>
      <c r="O23" s="103" t="s">
        <v>130</v>
      </c>
      <c r="P23" s="103" t="s">
        <v>131</v>
      </c>
      <c r="Q23" s="103" t="s">
        <v>132</v>
      </c>
      <c r="R23" s="103" t="s">
        <v>133</v>
      </c>
      <c r="S23" s="171"/>
    </row>
    <row r="24" spans="1:19">
      <c r="A24" s="104" t="s">
        <v>109</v>
      </c>
      <c r="B24" s="219">
        <v>37</v>
      </c>
      <c r="C24" s="219">
        <v>46</v>
      </c>
      <c r="D24" s="219">
        <v>56</v>
      </c>
      <c r="E24" s="219">
        <v>66</v>
      </c>
      <c r="F24" s="219">
        <v>75</v>
      </c>
      <c r="G24" s="231"/>
      <c r="H24" s="219">
        <v>28</v>
      </c>
      <c r="I24" s="219">
        <v>34</v>
      </c>
      <c r="J24" s="219">
        <v>38</v>
      </c>
      <c r="K24" s="219">
        <v>45</v>
      </c>
      <c r="L24" s="219">
        <v>51</v>
      </c>
      <c r="M24" s="232"/>
      <c r="N24" s="219">
        <v>9</v>
      </c>
      <c r="O24" s="219">
        <v>12</v>
      </c>
      <c r="P24" s="219">
        <v>14</v>
      </c>
      <c r="Q24" s="219">
        <v>16</v>
      </c>
      <c r="R24" s="219">
        <v>19</v>
      </c>
      <c r="S24" s="204"/>
    </row>
    <row r="25" spans="1:19">
      <c r="A25" s="104" t="s">
        <v>110</v>
      </c>
      <c r="B25" s="233"/>
      <c r="C25" s="219">
        <v>67</v>
      </c>
      <c r="D25" s="219">
        <v>81</v>
      </c>
      <c r="E25" s="219">
        <v>94</v>
      </c>
      <c r="F25" s="219">
        <v>110</v>
      </c>
      <c r="G25" s="234"/>
      <c r="H25" s="235"/>
      <c r="I25" s="219">
        <v>62</v>
      </c>
      <c r="J25" s="219">
        <v>72</v>
      </c>
      <c r="K25" s="219">
        <v>83</v>
      </c>
      <c r="L25" s="219">
        <v>93</v>
      </c>
      <c r="M25" s="236"/>
      <c r="N25" s="235"/>
      <c r="O25" s="219">
        <v>17</v>
      </c>
      <c r="P25" s="219">
        <v>20</v>
      </c>
      <c r="Q25" s="219">
        <v>23</v>
      </c>
      <c r="R25" s="219">
        <v>28</v>
      </c>
      <c r="S25" s="205"/>
    </row>
    <row r="26" spans="1:19">
      <c r="A26" s="106"/>
      <c r="B26" s="237"/>
      <c r="C26" s="237"/>
      <c r="D26" s="237"/>
      <c r="E26" s="237"/>
      <c r="F26" s="237"/>
      <c r="G26" s="238"/>
      <c r="H26" s="237"/>
      <c r="I26" s="237"/>
      <c r="J26" s="237"/>
      <c r="K26" s="237"/>
      <c r="L26" s="237"/>
      <c r="M26" s="237"/>
      <c r="N26" s="237"/>
      <c r="O26" s="237"/>
      <c r="P26" s="237"/>
      <c r="Q26" s="237"/>
      <c r="R26" s="237"/>
      <c r="S26" s="239"/>
    </row>
    <row r="27" spans="1:19">
      <c r="A27" s="101"/>
      <c r="S27" s="102"/>
    </row>
    <row r="28" spans="1:19" ht="18">
      <c r="A28" s="472" t="s">
        <v>119</v>
      </c>
      <c r="B28" s="473"/>
      <c r="C28" s="473"/>
      <c r="D28" s="473"/>
      <c r="E28" s="473"/>
      <c r="F28" s="473"/>
      <c r="G28" s="473"/>
      <c r="H28" s="473"/>
      <c r="I28" s="473"/>
      <c r="J28" s="473"/>
      <c r="K28" s="473"/>
      <c r="L28" s="473"/>
      <c r="M28" s="473"/>
      <c r="N28" s="473"/>
      <c r="O28" s="473"/>
      <c r="P28" s="473"/>
      <c r="Q28" s="473"/>
      <c r="R28" s="473"/>
      <c r="S28" s="474"/>
    </row>
    <row r="29" spans="1:19">
      <c r="A29" s="475"/>
      <c r="B29" s="483" t="s">
        <v>67</v>
      </c>
      <c r="C29" s="484"/>
      <c r="D29" s="484"/>
      <c r="E29" s="484"/>
      <c r="F29" s="484"/>
      <c r="G29" s="485"/>
      <c r="H29" s="483" t="s">
        <v>69</v>
      </c>
      <c r="I29" s="484"/>
      <c r="J29" s="484"/>
      <c r="K29" s="484"/>
      <c r="L29" s="484"/>
      <c r="M29" s="485"/>
      <c r="N29" s="483" t="s">
        <v>68</v>
      </c>
      <c r="O29" s="484"/>
      <c r="P29" s="484"/>
      <c r="Q29" s="484"/>
      <c r="R29" s="484"/>
      <c r="S29" s="486"/>
    </row>
    <row r="30" spans="1:19">
      <c r="A30" s="475"/>
      <c r="B30" s="172" t="s">
        <v>129</v>
      </c>
      <c r="C30" s="172" t="s">
        <v>130</v>
      </c>
      <c r="D30" s="172" t="s">
        <v>131</v>
      </c>
      <c r="E30" s="172" t="s">
        <v>132</v>
      </c>
      <c r="F30" s="172" t="s">
        <v>133</v>
      </c>
      <c r="G30" s="193"/>
      <c r="H30" s="103" t="s">
        <v>129</v>
      </c>
      <c r="I30" s="103" t="s">
        <v>130</v>
      </c>
      <c r="J30" s="103" t="s">
        <v>131</v>
      </c>
      <c r="K30" s="103" t="s">
        <v>132</v>
      </c>
      <c r="L30" s="103" t="s">
        <v>133</v>
      </c>
      <c r="M30" s="194"/>
      <c r="N30" s="103" t="s">
        <v>129</v>
      </c>
      <c r="O30" s="103" t="s">
        <v>130</v>
      </c>
      <c r="P30" s="103" t="s">
        <v>131</v>
      </c>
      <c r="Q30" s="103" t="s">
        <v>132</v>
      </c>
      <c r="R30" s="103" t="s">
        <v>133</v>
      </c>
      <c r="S30" s="171"/>
    </row>
    <row r="31" spans="1:19">
      <c r="A31" s="104" t="s">
        <v>109</v>
      </c>
      <c r="B31" s="219">
        <v>72</v>
      </c>
      <c r="C31" s="219">
        <v>93</v>
      </c>
      <c r="D31" s="219">
        <v>122</v>
      </c>
      <c r="E31" s="219">
        <v>130</v>
      </c>
      <c r="F31" s="219">
        <v>133</v>
      </c>
      <c r="G31" s="231"/>
      <c r="H31" s="219">
        <v>20</v>
      </c>
      <c r="I31" s="219">
        <v>25</v>
      </c>
      <c r="J31" s="219">
        <v>33</v>
      </c>
      <c r="K31" s="219">
        <v>36</v>
      </c>
      <c r="L31" s="219">
        <v>37</v>
      </c>
      <c r="M31" s="232"/>
      <c r="N31" s="219">
        <v>14</v>
      </c>
      <c r="O31" s="219">
        <v>18</v>
      </c>
      <c r="P31" s="219">
        <v>24</v>
      </c>
      <c r="Q31" s="219">
        <v>26</v>
      </c>
      <c r="R31" s="219">
        <v>26</v>
      </c>
      <c r="S31" s="204"/>
    </row>
    <row r="32" spans="1:19">
      <c r="A32" s="104" t="s">
        <v>110</v>
      </c>
      <c r="B32" s="233"/>
      <c r="C32" s="219">
        <v>110</v>
      </c>
      <c r="D32" s="219">
        <v>136</v>
      </c>
      <c r="E32" s="219">
        <v>142</v>
      </c>
      <c r="F32" s="219">
        <v>151</v>
      </c>
      <c r="G32" s="234"/>
      <c r="H32" s="235"/>
      <c r="I32" s="219">
        <v>30</v>
      </c>
      <c r="J32" s="219">
        <v>37</v>
      </c>
      <c r="K32" s="219">
        <v>39</v>
      </c>
      <c r="L32" s="219">
        <v>42</v>
      </c>
      <c r="M32" s="236"/>
      <c r="N32" s="235"/>
      <c r="O32" s="219">
        <v>22</v>
      </c>
      <c r="P32" s="219">
        <v>27</v>
      </c>
      <c r="Q32" s="219">
        <v>28</v>
      </c>
      <c r="R32" s="219">
        <v>30</v>
      </c>
      <c r="S32" s="205"/>
    </row>
    <row r="33" spans="1:19">
      <c r="A33" s="106"/>
      <c r="B33" s="237"/>
      <c r="C33" s="237"/>
      <c r="D33" s="237"/>
      <c r="E33" s="237"/>
      <c r="F33" s="237"/>
      <c r="G33" s="238"/>
      <c r="H33" s="237"/>
      <c r="I33" s="237"/>
      <c r="J33" s="237"/>
      <c r="K33" s="237"/>
      <c r="L33" s="237"/>
      <c r="M33" s="237"/>
      <c r="N33" s="237"/>
      <c r="O33" s="237"/>
      <c r="P33" s="237"/>
      <c r="Q33" s="237"/>
      <c r="R33" s="237"/>
      <c r="S33" s="239"/>
    </row>
    <row r="34" spans="1:19">
      <c r="A34" s="101"/>
      <c r="S34" s="102"/>
    </row>
    <row r="35" spans="1:19" ht="18">
      <c r="A35" s="478" t="s">
        <v>120</v>
      </c>
      <c r="B35" s="479"/>
      <c r="C35" s="479"/>
      <c r="D35" s="479"/>
      <c r="E35" s="479"/>
      <c r="F35" s="479"/>
      <c r="G35" s="479"/>
      <c r="H35" s="479"/>
      <c r="I35" s="479"/>
      <c r="J35" s="479"/>
      <c r="K35" s="479"/>
      <c r="L35" s="479"/>
      <c r="M35" s="479"/>
      <c r="N35" s="479"/>
      <c r="O35" s="479"/>
      <c r="P35" s="479"/>
      <c r="Q35" s="479"/>
      <c r="R35" s="479"/>
      <c r="S35" s="480"/>
    </row>
    <row r="36" spans="1:19">
      <c r="A36" s="475"/>
      <c r="B36" s="476" t="s">
        <v>112</v>
      </c>
      <c r="C36" s="476"/>
      <c r="D36" s="476"/>
      <c r="E36" s="476"/>
      <c r="F36" s="476"/>
      <c r="G36" s="476"/>
      <c r="H36" s="476" t="s">
        <v>69</v>
      </c>
      <c r="I36" s="476"/>
      <c r="J36" s="476"/>
      <c r="K36" s="476"/>
      <c r="L36" s="476"/>
      <c r="M36" s="476"/>
      <c r="N36" s="476" t="s">
        <v>113</v>
      </c>
      <c r="O36" s="476"/>
      <c r="P36" s="476"/>
      <c r="Q36" s="476"/>
      <c r="R36" s="483"/>
      <c r="S36" s="477"/>
    </row>
    <row r="37" spans="1:19">
      <c r="A37" s="475"/>
      <c r="B37" s="103" t="s">
        <v>129</v>
      </c>
      <c r="C37" s="103" t="s">
        <v>130</v>
      </c>
      <c r="D37" s="103" t="s">
        <v>131</v>
      </c>
      <c r="E37" s="103" t="s">
        <v>132</v>
      </c>
      <c r="F37" s="103" t="s">
        <v>134</v>
      </c>
      <c r="G37" s="103" t="s">
        <v>135</v>
      </c>
      <c r="H37" s="103" t="s">
        <v>129</v>
      </c>
      <c r="I37" s="103" t="s">
        <v>130</v>
      </c>
      <c r="J37" s="103" t="s">
        <v>131</v>
      </c>
      <c r="K37" s="103" t="s">
        <v>132</v>
      </c>
      <c r="L37" s="103" t="s">
        <v>134</v>
      </c>
      <c r="M37" s="103" t="s">
        <v>135</v>
      </c>
      <c r="N37" s="103" t="s">
        <v>129</v>
      </c>
      <c r="O37" s="103" t="s">
        <v>130</v>
      </c>
      <c r="P37" s="103" t="s">
        <v>131</v>
      </c>
      <c r="Q37" s="103" t="s">
        <v>132</v>
      </c>
      <c r="R37" s="103" t="s">
        <v>134</v>
      </c>
      <c r="S37" s="207" t="s">
        <v>135</v>
      </c>
    </row>
    <row r="38" spans="1:19">
      <c r="A38" s="104" t="s">
        <v>109</v>
      </c>
      <c r="B38" s="219">
        <v>51</v>
      </c>
      <c r="C38" s="219">
        <v>65</v>
      </c>
      <c r="D38" s="219">
        <v>87</v>
      </c>
      <c r="E38" s="219">
        <v>102</v>
      </c>
      <c r="F38" s="219">
        <v>121</v>
      </c>
      <c r="G38" s="219">
        <v>121</v>
      </c>
      <c r="H38" s="219">
        <v>29</v>
      </c>
      <c r="I38" s="219">
        <v>44</v>
      </c>
      <c r="J38" s="219">
        <v>66</v>
      </c>
      <c r="K38" s="219">
        <v>87</v>
      </c>
      <c r="L38" s="219">
        <v>103</v>
      </c>
      <c r="M38" s="219">
        <v>103</v>
      </c>
      <c r="N38" s="219">
        <v>9</v>
      </c>
      <c r="O38" s="219">
        <v>13</v>
      </c>
      <c r="P38" s="219">
        <v>21</v>
      </c>
      <c r="Q38" s="219">
        <v>26</v>
      </c>
      <c r="R38" s="219">
        <v>32</v>
      </c>
      <c r="S38" s="227">
        <v>32</v>
      </c>
    </row>
    <row r="39" spans="1:19">
      <c r="A39" s="104" t="s">
        <v>110</v>
      </c>
      <c r="B39" s="240"/>
      <c r="C39" s="219">
        <v>76</v>
      </c>
      <c r="D39" s="219">
        <v>106</v>
      </c>
      <c r="E39" s="219">
        <v>116</v>
      </c>
      <c r="F39" s="219">
        <v>142</v>
      </c>
      <c r="G39" s="219">
        <v>152</v>
      </c>
      <c r="H39" s="240"/>
      <c r="I39" s="219">
        <v>47</v>
      </c>
      <c r="J39" s="219">
        <v>81</v>
      </c>
      <c r="K39" s="219">
        <v>93</v>
      </c>
      <c r="L39" s="219">
        <v>114</v>
      </c>
      <c r="M39" s="219">
        <v>126</v>
      </c>
      <c r="N39" s="241"/>
      <c r="O39" s="219">
        <v>16</v>
      </c>
      <c r="P39" s="219">
        <v>26</v>
      </c>
      <c r="Q39" s="219">
        <v>29</v>
      </c>
      <c r="R39" s="219">
        <v>38</v>
      </c>
      <c r="S39" s="227">
        <v>41</v>
      </c>
    </row>
    <row r="40" spans="1:19">
      <c r="A40" s="105"/>
      <c r="B40" s="476" t="s">
        <v>116</v>
      </c>
      <c r="C40" s="476"/>
      <c r="D40" s="476"/>
      <c r="E40" s="476"/>
      <c r="F40" s="476"/>
      <c r="G40" s="476"/>
      <c r="H40" s="499"/>
      <c r="I40" s="500"/>
      <c r="J40" s="500"/>
      <c r="K40" s="500"/>
      <c r="L40" s="500"/>
      <c r="M40" s="184"/>
      <c r="N40" s="476" t="s">
        <v>117</v>
      </c>
      <c r="O40" s="476"/>
      <c r="P40" s="476"/>
      <c r="Q40" s="476"/>
      <c r="R40" s="483"/>
      <c r="S40" s="477"/>
    </row>
    <row r="41" spans="1:19">
      <c r="A41" s="104" t="s">
        <v>109</v>
      </c>
      <c r="B41" s="219">
        <v>71</v>
      </c>
      <c r="C41" s="219">
        <v>106</v>
      </c>
      <c r="D41" s="219">
        <v>159</v>
      </c>
      <c r="E41" s="219">
        <v>212</v>
      </c>
      <c r="F41" s="219">
        <v>247</v>
      </c>
      <c r="G41" s="219">
        <v>247</v>
      </c>
      <c r="H41" s="501"/>
      <c r="I41" s="499"/>
      <c r="J41" s="499"/>
      <c r="K41" s="499"/>
      <c r="L41" s="499"/>
      <c r="M41" s="185"/>
      <c r="N41" s="219">
        <v>27</v>
      </c>
      <c r="O41" s="219">
        <v>40</v>
      </c>
      <c r="P41" s="219">
        <v>60</v>
      </c>
      <c r="Q41" s="219">
        <v>80</v>
      </c>
      <c r="R41" s="219">
        <v>93</v>
      </c>
      <c r="S41" s="227">
        <v>93</v>
      </c>
    </row>
    <row r="42" spans="1:19">
      <c r="A42" s="104" t="s">
        <v>110</v>
      </c>
      <c r="B42" s="222"/>
      <c r="C42" s="219">
        <v>133</v>
      </c>
      <c r="D42" s="219">
        <v>227</v>
      </c>
      <c r="E42" s="219">
        <v>265</v>
      </c>
      <c r="F42" s="219">
        <v>322</v>
      </c>
      <c r="G42" s="219">
        <v>360</v>
      </c>
      <c r="H42" s="502"/>
      <c r="I42" s="503"/>
      <c r="J42" s="503"/>
      <c r="K42" s="503"/>
      <c r="L42" s="503"/>
      <c r="M42" s="202"/>
      <c r="N42" s="242"/>
      <c r="O42" s="219">
        <v>42</v>
      </c>
      <c r="P42" s="219">
        <v>72</v>
      </c>
      <c r="Q42" s="219">
        <v>84</v>
      </c>
      <c r="R42" s="219">
        <v>102</v>
      </c>
      <c r="S42" s="227">
        <v>114</v>
      </c>
    </row>
    <row r="43" spans="1:19">
      <c r="A43" s="106"/>
      <c r="B43" s="238"/>
      <c r="C43" s="237"/>
      <c r="D43" s="237"/>
      <c r="E43" s="237"/>
      <c r="F43" s="237"/>
      <c r="G43" s="237"/>
      <c r="H43" s="115"/>
      <c r="I43" s="115"/>
      <c r="J43" s="115"/>
      <c r="K43" s="115"/>
      <c r="L43" s="115"/>
      <c r="M43" s="115"/>
      <c r="N43" s="238"/>
      <c r="O43" s="237"/>
      <c r="P43" s="237"/>
      <c r="Q43" s="237"/>
      <c r="R43" s="237"/>
      <c r="S43" s="243"/>
    </row>
    <row r="44" spans="1:19">
      <c r="A44" s="101"/>
      <c r="S44" s="102"/>
    </row>
    <row r="45" spans="1:19" ht="18">
      <c r="A45" s="472" t="s">
        <v>121</v>
      </c>
      <c r="B45" s="473"/>
      <c r="C45" s="473"/>
      <c r="D45" s="473"/>
      <c r="E45" s="473"/>
      <c r="F45" s="473"/>
      <c r="G45" s="473"/>
      <c r="H45" s="473"/>
      <c r="I45" s="473"/>
      <c r="J45" s="473"/>
      <c r="K45" s="473"/>
      <c r="L45" s="473"/>
      <c r="M45" s="473"/>
      <c r="N45" s="473"/>
      <c r="O45" s="473"/>
      <c r="P45" s="473"/>
      <c r="Q45" s="473"/>
      <c r="R45" s="473"/>
      <c r="S45" s="474"/>
    </row>
    <row r="46" spans="1:19">
      <c r="A46" s="475"/>
      <c r="B46" s="483" t="s">
        <v>122</v>
      </c>
      <c r="C46" s="484"/>
      <c r="D46" s="484"/>
      <c r="E46" s="484"/>
      <c r="F46" s="484"/>
      <c r="G46" s="485"/>
      <c r="H46" s="476" t="s">
        <v>69</v>
      </c>
      <c r="I46" s="476"/>
      <c r="J46" s="476"/>
      <c r="K46" s="476"/>
      <c r="L46" s="476"/>
      <c r="M46" s="476"/>
      <c r="N46" s="483" t="s">
        <v>122</v>
      </c>
      <c r="O46" s="484"/>
      <c r="P46" s="484"/>
      <c r="Q46" s="484"/>
      <c r="R46" s="484"/>
      <c r="S46" s="486"/>
    </row>
    <row r="47" spans="1:19">
      <c r="A47" s="475"/>
      <c r="B47" s="103" t="s">
        <v>129</v>
      </c>
      <c r="C47" s="103" t="s">
        <v>130</v>
      </c>
      <c r="D47" s="103" t="s">
        <v>131</v>
      </c>
      <c r="E47" s="103" t="s">
        <v>132</v>
      </c>
      <c r="F47" s="103" t="s">
        <v>134</v>
      </c>
      <c r="G47" s="103" t="s">
        <v>135</v>
      </c>
      <c r="H47" s="103" t="s">
        <v>129</v>
      </c>
      <c r="I47" s="103" t="s">
        <v>130</v>
      </c>
      <c r="J47" s="103" t="s">
        <v>131</v>
      </c>
      <c r="K47" s="103" t="s">
        <v>132</v>
      </c>
      <c r="L47" s="103" t="s">
        <v>134</v>
      </c>
      <c r="M47" s="103" t="s">
        <v>135</v>
      </c>
      <c r="N47" s="103" t="s">
        <v>129</v>
      </c>
      <c r="O47" s="103" t="s">
        <v>130</v>
      </c>
      <c r="P47" s="103" t="s">
        <v>131</v>
      </c>
      <c r="Q47" s="103" t="s">
        <v>132</v>
      </c>
      <c r="R47" s="103" t="s">
        <v>134</v>
      </c>
      <c r="S47" s="207" t="s">
        <v>135</v>
      </c>
    </row>
    <row r="48" spans="1:19">
      <c r="A48" s="104" t="s">
        <v>109</v>
      </c>
      <c r="B48" s="219">
        <v>113</v>
      </c>
      <c r="C48" s="219">
        <v>147</v>
      </c>
      <c r="D48" s="219">
        <v>196</v>
      </c>
      <c r="E48" s="219">
        <v>211</v>
      </c>
      <c r="F48" s="219">
        <v>215</v>
      </c>
      <c r="G48" s="219">
        <v>215</v>
      </c>
      <c r="H48" s="219">
        <v>10</v>
      </c>
      <c r="I48" s="219">
        <v>13</v>
      </c>
      <c r="J48" s="219">
        <v>18</v>
      </c>
      <c r="K48" s="219">
        <v>19</v>
      </c>
      <c r="L48" s="219">
        <v>20</v>
      </c>
      <c r="M48" s="219">
        <v>20</v>
      </c>
      <c r="N48" s="219">
        <v>29</v>
      </c>
      <c r="O48" s="219">
        <v>37</v>
      </c>
      <c r="P48" s="219">
        <v>50</v>
      </c>
      <c r="Q48" s="219">
        <v>53</v>
      </c>
      <c r="R48" s="219">
        <v>55</v>
      </c>
      <c r="S48" s="227">
        <v>55</v>
      </c>
    </row>
    <row r="49" spans="1:19">
      <c r="A49" s="104" t="s">
        <v>110</v>
      </c>
      <c r="B49" s="244"/>
      <c r="C49" s="219">
        <v>176</v>
      </c>
      <c r="D49" s="219">
        <v>220</v>
      </c>
      <c r="E49" s="219">
        <v>230</v>
      </c>
      <c r="F49" s="219">
        <v>245</v>
      </c>
      <c r="G49" s="219">
        <v>294</v>
      </c>
      <c r="H49" s="244"/>
      <c r="I49" s="219">
        <v>16</v>
      </c>
      <c r="J49" s="219">
        <v>20</v>
      </c>
      <c r="K49" s="219">
        <v>21</v>
      </c>
      <c r="L49" s="219">
        <v>22</v>
      </c>
      <c r="M49" s="219">
        <v>27</v>
      </c>
      <c r="N49" s="244"/>
      <c r="O49" s="219">
        <v>45</v>
      </c>
      <c r="P49" s="219">
        <v>56</v>
      </c>
      <c r="Q49" s="219">
        <v>58</v>
      </c>
      <c r="R49" s="219">
        <v>62</v>
      </c>
      <c r="S49" s="227">
        <v>74</v>
      </c>
    </row>
    <row r="50" spans="1:19">
      <c r="A50" s="104" t="s">
        <v>123</v>
      </c>
      <c r="B50" s="245"/>
      <c r="C50" s="219">
        <v>188</v>
      </c>
      <c r="D50" s="219">
        <v>254</v>
      </c>
      <c r="E50" s="219">
        <v>274</v>
      </c>
      <c r="F50" s="219">
        <v>281</v>
      </c>
      <c r="G50" s="219">
        <v>321</v>
      </c>
      <c r="H50" s="246"/>
      <c r="I50" s="219">
        <v>17</v>
      </c>
      <c r="J50" s="219">
        <v>23</v>
      </c>
      <c r="K50" s="219">
        <v>25</v>
      </c>
      <c r="L50" s="219">
        <v>26</v>
      </c>
      <c r="M50" s="219">
        <v>29</v>
      </c>
      <c r="N50" s="245"/>
      <c r="O50" s="219">
        <v>48</v>
      </c>
      <c r="P50" s="219">
        <v>64</v>
      </c>
      <c r="Q50" s="219">
        <v>69</v>
      </c>
      <c r="R50" s="219">
        <v>71</v>
      </c>
      <c r="S50" s="227">
        <v>81</v>
      </c>
    </row>
    <row r="51" spans="1:19">
      <c r="A51" s="177"/>
      <c r="B51" s="476" t="s">
        <v>116</v>
      </c>
      <c r="C51" s="476"/>
      <c r="D51" s="476"/>
      <c r="E51" s="476"/>
      <c r="F51" s="476"/>
      <c r="G51" s="476"/>
      <c r="H51" s="498"/>
      <c r="I51" s="497"/>
      <c r="J51" s="497"/>
      <c r="K51" s="497"/>
      <c r="L51" s="497"/>
      <c r="M51" s="186"/>
      <c r="N51" s="476" t="s">
        <v>117</v>
      </c>
      <c r="O51" s="476"/>
      <c r="P51" s="476"/>
      <c r="Q51" s="476"/>
      <c r="R51" s="483"/>
      <c r="S51" s="477"/>
    </row>
    <row r="52" spans="1:19">
      <c r="A52" s="104" t="s">
        <v>109</v>
      </c>
      <c r="B52" s="219">
        <v>84</v>
      </c>
      <c r="C52" s="219">
        <v>109</v>
      </c>
      <c r="D52" s="219">
        <v>145</v>
      </c>
      <c r="E52" s="219">
        <v>156</v>
      </c>
      <c r="F52" s="219">
        <v>159</v>
      </c>
      <c r="G52" s="219">
        <v>159</v>
      </c>
      <c r="H52" s="498"/>
      <c r="I52" s="487"/>
      <c r="J52" s="487"/>
      <c r="K52" s="487"/>
      <c r="L52" s="487"/>
      <c r="M52" s="187"/>
      <c r="N52" s="219">
        <v>21</v>
      </c>
      <c r="O52" s="219">
        <v>28</v>
      </c>
      <c r="P52" s="219">
        <v>37</v>
      </c>
      <c r="Q52" s="219">
        <v>39</v>
      </c>
      <c r="R52" s="219">
        <v>40</v>
      </c>
      <c r="S52" s="227">
        <v>40</v>
      </c>
    </row>
    <row r="53" spans="1:19">
      <c r="A53" s="104" t="s">
        <v>110</v>
      </c>
      <c r="B53" s="240"/>
      <c r="C53" s="219">
        <v>130</v>
      </c>
      <c r="D53" s="219">
        <v>163</v>
      </c>
      <c r="E53" s="219">
        <v>170</v>
      </c>
      <c r="F53" s="219">
        <v>181</v>
      </c>
      <c r="G53" s="219">
        <v>217</v>
      </c>
      <c r="H53" s="498"/>
      <c r="I53" s="487"/>
      <c r="J53" s="487"/>
      <c r="K53" s="487"/>
      <c r="L53" s="487"/>
      <c r="M53" s="200"/>
      <c r="N53" s="247"/>
      <c r="O53" s="219">
        <v>33</v>
      </c>
      <c r="P53" s="219">
        <v>41</v>
      </c>
      <c r="Q53" s="219">
        <v>43</v>
      </c>
      <c r="R53" s="219">
        <v>46</v>
      </c>
      <c r="S53" s="227">
        <v>55</v>
      </c>
    </row>
    <row r="54" spans="1:19">
      <c r="A54" s="104" t="s">
        <v>123</v>
      </c>
      <c r="B54" s="248"/>
      <c r="C54" s="219">
        <v>139</v>
      </c>
      <c r="D54" s="219">
        <v>188</v>
      </c>
      <c r="E54" s="219">
        <v>202</v>
      </c>
      <c r="F54" s="219">
        <v>207</v>
      </c>
      <c r="G54" s="219">
        <v>237</v>
      </c>
      <c r="H54" s="201"/>
      <c r="I54" s="201"/>
      <c r="J54" s="201"/>
      <c r="K54" s="201"/>
      <c r="L54" s="201"/>
      <c r="M54" s="201"/>
      <c r="N54" s="249"/>
      <c r="O54" s="219">
        <v>35</v>
      </c>
      <c r="P54" s="219">
        <v>48</v>
      </c>
      <c r="Q54" s="219">
        <v>51</v>
      </c>
      <c r="R54" s="219">
        <v>53</v>
      </c>
      <c r="S54" s="227">
        <v>60</v>
      </c>
    </row>
    <row r="55" spans="1:19">
      <c r="A55" s="176"/>
      <c r="B55" s="175"/>
      <c r="C55" s="175"/>
      <c r="D55" s="175"/>
      <c r="E55" s="175"/>
      <c r="F55" s="175"/>
      <c r="G55" s="175"/>
      <c r="H55" s="175"/>
      <c r="I55" s="175"/>
      <c r="J55" s="175"/>
      <c r="K55" s="175"/>
      <c r="L55" s="175"/>
      <c r="M55" s="175"/>
      <c r="N55" s="175"/>
      <c r="O55" s="175"/>
      <c r="P55" s="175"/>
      <c r="Q55" s="175"/>
      <c r="R55" s="175"/>
      <c r="S55" s="174"/>
    </row>
    <row r="56" spans="1:19">
      <c r="A56" s="101"/>
      <c r="S56" s="102"/>
    </row>
    <row r="57" spans="1:19" ht="18">
      <c r="A57" s="472" t="s">
        <v>124</v>
      </c>
      <c r="B57" s="473"/>
      <c r="C57" s="473"/>
      <c r="D57" s="473"/>
      <c r="E57" s="473"/>
      <c r="F57" s="473"/>
      <c r="G57" s="473"/>
      <c r="H57" s="473"/>
      <c r="I57" s="473"/>
      <c r="J57" s="473"/>
      <c r="K57" s="473"/>
      <c r="L57" s="473"/>
      <c r="M57" s="473"/>
      <c r="N57" s="473"/>
      <c r="O57" s="473"/>
      <c r="P57" s="473"/>
      <c r="Q57" s="473"/>
      <c r="R57" s="473"/>
      <c r="S57" s="474"/>
    </row>
    <row r="58" spans="1:19">
      <c r="A58" s="475"/>
      <c r="B58" s="476" t="s">
        <v>112</v>
      </c>
      <c r="C58" s="476"/>
      <c r="D58" s="476"/>
      <c r="E58" s="476"/>
      <c r="F58" s="476"/>
      <c r="G58" s="476"/>
      <c r="H58" s="476" t="s">
        <v>69</v>
      </c>
      <c r="I58" s="476"/>
      <c r="J58" s="476"/>
      <c r="K58" s="476"/>
      <c r="L58" s="476"/>
      <c r="M58" s="476"/>
      <c r="N58" s="476" t="s">
        <v>113</v>
      </c>
      <c r="O58" s="476"/>
      <c r="P58" s="476"/>
      <c r="Q58" s="476"/>
      <c r="R58" s="483"/>
      <c r="S58" s="477"/>
    </row>
    <row r="59" spans="1:19">
      <c r="A59" s="475"/>
      <c r="B59" s="172" t="s">
        <v>129</v>
      </c>
      <c r="C59" s="172" t="s">
        <v>130</v>
      </c>
      <c r="D59" s="172" t="s">
        <v>131</v>
      </c>
      <c r="E59" s="172" t="s">
        <v>132</v>
      </c>
      <c r="F59" s="172" t="s">
        <v>133</v>
      </c>
      <c r="G59" s="193"/>
      <c r="H59" s="172" t="s">
        <v>129</v>
      </c>
      <c r="I59" s="172" t="s">
        <v>130</v>
      </c>
      <c r="J59" s="172" t="s">
        <v>131</v>
      </c>
      <c r="K59" s="172" t="s">
        <v>132</v>
      </c>
      <c r="L59" s="172" t="s">
        <v>133</v>
      </c>
      <c r="M59" s="194"/>
      <c r="N59" s="172" t="s">
        <v>129</v>
      </c>
      <c r="O59" s="172" t="s">
        <v>130</v>
      </c>
      <c r="P59" s="172" t="s">
        <v>131</v>
      </c>
      <c r="Q59" s="172" t="s">
        <v>132</v>
      </c>
      <c r="R59" s="195" t="s">
        <v>133</v>
      </c>
      <c r="S59" s="171"/>
    </row>
    <row r="60" spans="1:19">
      <c r="A60" s="104" t="s">
        <v>109</v>
      </c>
      <c r="B60" s="219">
        <v>30</v>
      </c>
      <c r="C60" s="219">
        <v>35</v>
      </c>
      <c r="D60" s="219">
        <v>45</v>
      </c>
      <c r="E60" s="219">
        <v>53</v>
      </c>
      <c r="F60" s="219">
        <v>59</v>
      </c>
      <c r="G60" s="231"/>
      <c r="H60" s="219">
        <v>17</v>
      </c>
      <c r="I60" s="219">
        <v>20</v>
      </c>
      <c r="J60" s="219">
        <v>25</v>
      </c>
      <c r="K60" s="219">
        <v>30</v>
      </c>
      <c r="L60" s="219">
        <v>33</v>
      </c>
      <c r="M60" s="232"/>
      <c r="N60" s="219">
        <v>11</v>
      </c>
      <c r="O60" s="219">
        <v>13</v>
      </c>
      <c r="P60" s="219">
        <v>17</v>
      </c>
      <c r="Q60" s="219">
        <v>20</v>
      </c>
      <c r="R60" s="219">
        <v>22</v>
      </c>
      <c r="S60" s="204"/>
    </row>
    <row r="61" spans="1:19">
      <c r="A61" s="104" t="s">
        <v>110</v>
      </c>
      <c r="B61" s="240"/>
      <c r="C61" s="219">
        <v>58</v>
      </c>
      <c r="D61" s="219">
        <v>66</v>
      </c>
      <c r="E61" s="219">
        <v>77</v>
      </c>
      <c r="F61" s="219">
        <v>91</v>
      </c>
      <c r="G61" s="234"/>
      <c r="H61" s="250"/>
      <c r="I61" s="219">
        <v>32</v>
      </c>
      <c r="J61" s="219">
        <v>36</v>
      </c>
      <c r="K61" s="219">
        <v>43</v>
      </c>
      <c r="L61" s="219">
        <v>50</v>
      </c>
      <c r="M61" s="251"/>
      <c r="N61" s="252"/>
      <c r="O61" s="219">
        <v>21</v>
      </c>
      <c r="P61" s="219">
        <v>25</v>
      </c>
      <c r="Q61" s="219">
        <v>29</v>
      </c>
      <c r="R61" s="219">
        <v>33</v>
      </c>
      <c r="S61" s="205"/>
    </row>
    <row r="62" spans="1:19">
      <c r="A62" s="105"/>
      <c r="B62" s="483" t="s">
        <v>122</v>
      </c>
      <c r="C62" s="484"/>
      <c r="D62" s="484"/>
      <c r="E62" s="484"/>
      <c r="F62" s="484"/>
      <c r="G62" s="485"/>
      <c r="H62" s="487"/>
      <c r="I62" s="497"/>
      <c r="J62" s="497"/>
      <c r="K62" s="497"/>
      <c r="L62" s="497"/>
      <c r="M62" s="173"/>
      <c r="N62" s="476" t="s">
        <v>125</v>
      </c>
      <c r="O62" s="476"/>
      <c r="P62" s="476"/>
      <c r="Q62" s="476"/>
      <c r="R62" s="483"/>
      <c r="S62" s="477"/>
    </row>
    <row r="63" spans="1:19">
      <c r="A63" s="104" t="s">
        <v>109</v>
      </c>
      <c r="B63" s="219">
        <v>43</v>
      </c>
      <c r="C63" s="219">
        <v>51</v>
      </c>
      <c r="D63" s="219">
        <v>65</v>
      </c>
      <c r="E63" s="219">
        <v>78</v>
      </c>
      <c r="F63" s="219">
        <v>85</v>
      </c>
      <c r="G63" s="196"/>
      <c r="H63" s="487"/>
      <c r="I63" s="487"/>
      <c r="J63" s="487"/>
      <c r="K63" s="487"/>
      <c r="L63" s="487"/>
      <c r="M63" s="173"/>
      <c r="N63" s="219">
        <v>17</v>
      </c>
      <c r="O63" s="219">
        <v>19</v>
      </c>
      <c r="P63" s="219">
        <v>24</v>
      </c>
      <c r="Q63" s="219">
        <v>29</v>
      </c>
      <c r="R63" s="219">
        <v>32</v>
      </c>
      <c r="S63" s="208"/>
    </row>
    <row r="64" spans="1:19">
      <c r="A64" s="104" t="s">
        <v>110</v>
      </c>
      <c r="B64" s="240"/>
      <c r="C64" s="219">
        <v>84</v>
      </c>
      <c r="D64" s="219">
        <v>96</v>
      </c>
      <c r="E64" s="219">
        <v>112</v>
      </c>
      <c r="F64" s="219">
        <v>133</v>
      </c>
      <c r="G64" s="197"/>
      <c r="H64" s="487"/>
      <c r="I64" s="487"/>
      <c r="J64" s="487"/>
      <c r="K64" s="487"/>
      <c r="L64" s="487"/>
      <c r="M64" s="179"/>
      <c r="N64" s="253"/>
      <c r="O64" s="219">
        <v>31</v>
      </c>
      <c r="P64" s="219">
        <v>36</v>
      </c>
      <c r="Q64" s="219">
        <v>42</v>
      </c>
      <c r="R64" s="219">
        <v>48</v>
      </c>
      <c r="S64" s="209"/>
    </row>
    <row r="65" spans="1:19">
      <c r="A65" s="105"/>
      <c r="B65" s="476" t="s">
        <v>116</v>
      </c>
      <c r="C65" s="476"/>
      <c r="D65" s="476"/>
      <c r="E65" s="476"/>
      <c r="F65" s="476"/>
      <c r="G65" s="476"/>
      <c r="H65" s="487"/>
      <c r="I65" s="487"/>
      <c r="J65" s="487"/>
      <c r="K65" s="487"/>
      <c r="L65" s="487"/>
      <c r="M65" s="187"/>
      <c r="N65" s="476" t="s">
        <v>117</v>
      </c>
      <c r="O65" s="476"/>
      <c r="P65" s="476"/>
      <c r="Q65" s="476"/>
      <c r="R65" s="483"/>
      <c r="S65" s="477"/>
    </row>
    <row r="66" spans="1:19">
      <c r="A66" s="104" t="s">
        <v>109</v>
      </c>
      <c r="B66" s="219">
        <v>34</v>
      </c>
      <c r="C66" s="219">
        <v>40</v>
      </c>
      <c r="D66" s="219">
        <v>51</v>
      </c>
      <c r="E66" s="219">
        <v>61</v>
      </c>
      <c r="F66" s="219">
        <v>67</v>
      </c>
      <c r="G66" s="196"/>
      <c r="H66" s="487"/>
      <c r="I66" s="487"/>
      <c r="J66" s="487"/>
      <c r="K66" s="487"/>
      <c r="L66" s="487"/>
      <c r="M66" s="187"/>
      <c r="N66" s="219">
        <v>13</v>
      </c>
      <c r="O66" s="219">
        <v>15</v>
      </c>
      <c r="P66" s="219">
        <v>19</v>
      </c>
      <c r="Q66" s="219">
        <v>23</v>
      </c>
      <c r="R66" s="219">
        <v>25</v>
      </c>
      <c r="S66" s="208"/>
    </row>
    <row r="67" spans="1:19">
      <c r="A67" s="104" t="s">
        <v>110</v>
      </c>
      <c r="B67" s="241"/>
      <c r="C67" s="219">
        <v>66</v>
      </c>
      <c r="D67" s="219">
        <v>75</v>
      </c>
      <c r="E67" s="219">
        <v>88</v>
      </c>
      <c r="F67" s="219">
        <v>104</v>
      </c>
      <c r="G67" s="197"/>
      <c r="H67" s="488"/>
      <c r="I67" s="488"/>
      <c r="J67" s="488"/>
      <c r="K67" s="488"/>
      <c r="L67" s="488"/>
      <c r="M67" s="201"/>
      <c r="N67" s="253"/>
      <c r="O67" s="219">
        <v>24</v>
      </c>
      <c r="P67" s="219">
        <v>28</v>
      </c>
      <c r="Q67" s="219">
        <v>33</v>
      </c>
      <c r="R67" s="219">
        <v>38</v>
      </c>
      <c r="S67" s="209"/>
    </row>
    <row r="68" spans="1:19">
      <c r="A68" s="101"/>
      <c r="S68" s="102"/>
    </row>
    <row r="69" spans="1:19">
      <c r="A69" s="101"/>
      <c r="S69" s="102"/>
    </row>
    <row r="70" spans="1:19" ht="18">
      <c r="A70" s="472" t="s">
        <v>126</v>
      </c>
      <c r="B70" s="473"/>
      <c r="C70" s="473"/>
      <c r="D70" s="473"/>
      <c r="E70" s="473"/>
      <c r="F70" s="473"/>
      <c r="G70" s="473"/>
      <c r="H70" s="473"/>
      <c r="I70" s="473"/>
      <c r="J70" s="473"/>
      <c r="K70" s="473"/>
      <c r="L70" s="473"/>
      <c r="M70" s="473"/>
      <c r="N70" s="473"/>
      <c r="O70" s="473"/>
      <c r="P70" s="473"/>
      <c r="Q70" s="473"/>
      <c r="R70" s="473"/>
      <c r="S70" s="474"/>
    </row>
    <row r="71" spans="1:19">
      <c r="A71" s="475"/>
      <c r="B71" s="483" t="s">
        <v>67</v>
      </c>
      <c r="C71" s="484"/>
      <c r="D71" s="484"/>
      <c r="E71" s="484"/>
      <c r="F71" s="484"/>
      <c r="G71" s="485"/>
      <c r="H71" s="483" t="s">
        <v>69</v>
      </c>
      <c r="I71" s="484"/>
      <c r="J71" s="484"/>
      <c r="K71" s="484"/>
      <c r="L71" s="484"/>
      <c r="M71" s="485"/>
      <c r="N71" s="483" t="s">
        <v>68</v>
      </c>
      <c r="O71" s="484"/>
      <c r="P71" s="484"/>
      <c r="Q71" s="484"/>
      <c r="R71" s="484"/>
      <c r="S71" s="486"/>
    </row>
    <row r="72" spans="1:19">
      <c r="A72" s="475"/>
      <c r="B72" s="172" t="s">
        <v>129</v>
      </c>
      <c r="C72" s="172" t="s">
        <v>130</v>
      </c>
      <c r="D72" s="172" t="s">
        <v>131</v>
      </c>
      <c r="E72" s="172" t="s">
        <v>132</v>
      </c>
      <c r="F72" s="172" t="s">
        <v>133</v>
      </c>
      <c r="G72" s="193"/>
      <c r="H72" s="172" t="s">
        <v>129</v>
      </c>
      <c r="I72" s="172" t="s">
        <v>130</v>
      </c>
      <c r="J72" s="172" t="s">
        <v>131</v>
      </c>
      <c r="K72" s="172" t="s">
        <v>132</v>
      </c>
      <c r="L72" s="172" t="s">
        <v>133</v>
      </c>
      <c r="M72" s="194"/>
      <c r="N72" s="172" t="s">
        <v>129</v>
      </c>
      <c r="O72" s="172" t="s">
        <v>130</v>
      </c>
      <c r="P72" s="172" t="s">
        <v>131</v>
      </c>
      <c r="Q72" s="172" t="s">
        <v>132</v>
      </c>
      <c r="R72" s="195" t="s">
        <v>133</v>
      </c>
      <c r="S72" s="171"/>
    </row>
    <row r="73" spans="1:19">
      <c r="A73" s="104" t="s">
        <v>109</v>
      </c>
      <c r="B73" s="219">
        <v>47</v>
      </c>
      <c r="C73" s="219">
        <v>55</v>
      </c>
      <c r="D73" s="219">
        <v>63</v>
      </c>
      <c r="E73" s="219">
        <v>72</v>
      </c>
      <c r="F73" s="219">
        <v>80</v>
      </c>
      <c r="G73" s="231"/>
      <c r="H73" s="219">
        <v>52</v>
      </c>
      <c r="I73" s="219">
        <v>56</v>
      </c>
      <c r="J73" s="219">
        <v>62</v>
      </c>
      <c r="K73" s="219">
        <v>66</v>
      </c>
      <c r="L73" s="219">
        <v>72</v>
      </c>
      <c r="M73" s="232"/>
      <c r="N73" s="219">
        <v>12</v>
      </c>
      <c r="O73" s="219">
        <v>14</v>
      </c>
      <c r="P73" s="219">
        <v>16</v>
      </c>
      <c r="Q73" s="219">
        <v>18</v>
      </c>
      <c r="R73" s="219">
        <v>20</v>
      </c>
      <c r="S73" s="204"/>
    </row>
    <row r="74" spans="1:19">
      <c r="A74" s="104" t="s">
        <v>110</v>
      </c>
      <c r="B74" s="233"/>
      <c r="C74" s="219">
        <v>79</v>
      </c>
      <c r="D74" s="219">
        <v>90</v>
      </c>
      <c r="E74" s="219">
        <v>102</v>
      </c>
      <c r="F74" s="219">
        <v>113</v>
      </c>
      <c r="G74" s="234"/>
      <c r="H74" s="242"/>
      <c r="I74" s="219">
        <v>105</v>
      </c>
      <c r="J74" s="219">
        <v>115</v>
      </c>
      <c r="K74" s="219">
        <v>124</v>
      </c>
      <c r="L74" s="219">
        <v>131</v>
      </c>
      <c r="M74" s="236"/>
      <c r="N74" s="253"/>
      <c r="O74" s="219">
        <v>20</v>
      </c>
      <c r="P74" s="219">
        <v>23</v>
      </c>
      <c r="Q74" s="219">
        <v>25</v>
      </c>
      <c r="R74" s="219">
        <v>28</v>
      </c>
      <c r="S74" s="205"/>
    </row>
    <row r="75" spans="1:19">
      <c r="A75" s="106"/>
      <c r="B75" s="237"/>
      <c r="C75" s="237"/>
      <c r="D75" s="237"/>
      <c r="E75" s="237"/>
      <c r="F75" s="237"/>
      <c r="G75" s="238"/>
      <c r="H75" s="238"/>
      <c r="I75" s="237"/>
      <c r="J75" s="237"/>
      <c r="K75" s="237"/>
      <c r="L75" s="237"/>
      <c r="M75" s="237"/>
      <c r="N75" s="238"/>
      <c r="O75" s="237"/>
      <c r="P75" s="237"/>
      <c r="Q75" s="237"/>
      <c r="R75" s="237"/>
      <c r="S75" s="239"/>
    </row>
    <row r="76" spans="1:19">
      <c r="A76" s="101"/>
      <c r="S76" s="102"/>
    </row>
    <row r="77" spans="1:19" ht="18">
      <c r="A77" s="478" t="s">
        <v>127</v>
      </c>
      <c r="B77" s="479"/>
      <c r="C77" s="479"/>
      <c r="D77" s="479"/>
      <c r="E77" s="479"/>
      <c r="F77" s="479"/>
      <c r="G77" s="479"/>
      <c r="H77" s="479"/>
      <c r="I77" s="479"/>
      <c r="J77" s="479"/>
      <c r="K77" s="479"/>
      <c r="L77" s="479"/>
      <c r="M77" s="479"/>
      <c r="N77" s="479"/>
      <c r="O77" s="479"/>
      <c r="P77" s="479"/>
      <c r="Q77" s="479"/>
      <c r="R77" s="479"/>
      <c r="S77" s="480"/>
    </row>
    <row r="78" spans="1:19">
      <c r="A78" s="481"/>
      <c r="B78" s="483" t="s">
        <v>67</v>
      </c>
      <c r="C78" s="484"/>
      <c r="D78" s="484"/>
      <c r="E78" s="484"/>
      <c r="F78" s="484"/>
      <c r="G78" s="485"/>
      <c r="H78" s="483" t="s">
        <v>69</v>
      </c>
      <c r="I78" s="484"/>
      <c r="J78" s="484"/>
      <c r="K78" s="484"/>
      <c r="L78" s="484"/>
      <c r="M78" s="485"/>
      <c r="N78" s="483" t="s">
        <v>68</v>
      </c>
      <c r="O78" s="484"/>
      <c r="P78" s="484"/>
      <c r="Q78" s="484"/>
      <c r="R78" s="484"/>
      <c r="S78" s="486"/>
    </row>
    <row r="79" spans="1:19">
      <c r="A79" s="482"/>
      <c r="B79" s="191" t="s">
        <v>129</v>
      </c>
      <c r="C79" s="191" t="s">
        <v>130</v>
      </c>
      <c r="D79" s="191" t="s">
        <v>131</v>
      </c>
      <c r="E79" s="191" t="s">
        <v>132</v>
      </c>
      <c r="F79" s="191" t="s">
        <v>134</v>
      </c>
      <c r="G79" s="191" t="s">
        <v>135</v>
      </c>
      <c r="H79" s="103" t="s">
        <v>129</v>
      </c>
      <c r="I79" s="103" t="s">
        <v>130</v>
      </c>
      <c r="J79" s="103" t="s">
        <v>131</v>
      </c>
      <c r="K79" s="103" t="s">
        <v>132</v>
      </c>
      <c r="L79" s="103" t="s">
        <v>134</v>
      </c>
      <c r="M79" s="103" t="s">
        <v>135</v>
      </c>
      <c r="N79" s="103" t="s">
        <v>129</v>
      </c>
      <c r="O79" s="103" t="s">
        <v>130</v>
      </c>
      <c r="P79" s="103" t="s">
        <v>131</v>
      </c>
      <c r="Q79" s="103" t="s">
        <v>132</v>
      </c>
      <c r="R79" s="103" t="s">
        <v>134</v>
      </c>
      <c r="S79" s="254" t="s">
        <v>135</v>
      </c>
    </row>
    <row r="80" spans="1:19" ht="15" thickBot="1">
      <c r="A80" s="255" t="s">
        <v>110</v>
      </c>
      <c r="B80" s="256"/>
      <c r="C80" s="257">
        <v>410</v>
      </c>
      <c r="D80" s="257">
        <v>410</v>
      </c>
      <c r="E80" s="257">
        <v>410</v>
      </c>
      <c r="F80" s="257">
        <v>410</v>
      </c>
      <c r="G80" s="257">
        <v>410</v>
      </c>
      <c r="H80" s="258"/>
      <c r="I80" s="257">
        <v>89</v>
      </c>
      <c r="J80" s="257">
        <v>132</v>
      </c>
      <c r="K80" s="257">
        <v>170</v>
      </c>
      <c r="L80" s="257">
        <v>213</v>
      </c>
      <c r="M80" s="257">
        <v>345</v>
      </c>
      <c r="N80" s="258"/>
      <c r="O80" s="257">
        <v>63</v>
      </c>
      <c r="P80" s="257">
        <v>63</v>
      </c>
      <c r="Q80" s="257">
        <v>63</v>
      </c>
      <c r="R80" s="257">
        <v>63</v>
      </c>
      <c r="S80" s="259">
        <v>63</v>
      </c>
    </row>
  </sheetData>
  <sheetProtection algorithmName="SHA-512" hashValue="R+Ps0nPsIHYcWahejQQTlpVj6iT1iRRi+LZ0mHnUda02XYafZMlEapNbO0hmWc0IQGZR/xlNK417kvzhpKtC4Q==" saltValue="N1JHmghkcw4Yo4dgcXL0Yw==" spinCount="100000" sheet="1" selectLockedCells="1" selectUnlockedCells="1"/>
  <mergeCells count="61">
    <mergeCell ref="A35:S35"/>
    <mergeCell ref="N62:S62"/>
    <mergeCell ref="B62:G62"/>
    <mergeCell ref="H62:L64"/>
    <mergeCell ref="B51:G51"/>
    <mergeCell ref="H51:L53"/>
    <mergeCell ref="A36:A37"/>
    <mergeCell ref="B36:G36"/>
    <mergeCell ref="H36:M36"/>
    <mergeCell ref="N36:S36"/>
    <mergeCell ref="B40:G40"/>
    <mergeCell ref="H40:L42"/>
    <mergeCell ref="N40:S40"/>
    <mergeCell ref="A45:S45"/>
    <mergeCell ref="A46:A47"/>
    <mergeCell ref="B46:G46"/>
    <mergeCell ref="A28:S28"/>
    <mergeCell ref="A29:A30"/>
    <mergeCell ref="B29:G29"/>
    <mergeCell ref="H29:M29"/>
    <mergeCell ref="N29:S29"/>
    <mergeCell ref="B16:G16"/>
    <mergeCell ref="H16:L18"/>
    <mergeCell ref="N16:S16"/>
    <mergeCell ref="A21:S21"/>
    <mergeCell ref="A22:A23"/>
    <mergeCell ref="B22:G22"/>
    <mergeCell ref="H22:M22"/>
    <mergeCell ref="N22:S22"/>
    <mergeCell ref="A11:S11"/>
    <mergeCell ref="A12:A13"/>
    <mergeCell ref="B12:G12"/>
    <mergeCell ref="H12:M12"/>
    <mergeCell ref="N12:S12"/>
    <mergeCell ref="A1:S1"/>
    <mergeCell ref="A4:S4"/>
    <mergeCell ref="A5:A6"/>
    <mergeCell ref="B5:G5"/>
    <mergeCell ref="H5:M5"/>
    <mergeCell ref="N5:S5"/>
    <mergeCell ref="H46:M46"/>
    <mergeCell ref="N46:S46"/>
    <mergeCell ref="N51:S51"/>
    <mergeCell ref="A57:S57"/>
    <mergeCell ref="A58:A59"/>
    <mergeCell ref="B58:G58"/>
    <mergeCell ref="H58:M58"/>
    <mergeCell ref="N58:S58"/>
    <mergeCell ref="B65:G65"/>
    <mergeCell ref="H65:L67"/>
    <mergeCell ref="N65:S65"/>
    <mergeCell ref="A70:S70"/>
    <mergeCell ref="A71:A72"/>
    <mergeCell ref="B71:G71"/>
    <mergeCell ref="H71:M71"/>
    <mergeCell ref="N71:S71"/>
    <mergeCell ref="A77:S77"/>
    <mergeCell ref="A78:A79"/>
    <mergeCell ref="B78:G78"/>
    <mergeCell ref="H78:M78"/>
    <mergeCell ref="N78:S78"/>
  </mergeCells>
  <pageMargins left="0.7" right="0.7" top="0.75" bottom="0.75" header="0.3" footer="0.3"/>
  <pageSetup orientation="portrait" horizontalDpi="1200" verticalDpi="1200" r:id="rId1"/>
  <headerFooter>
    <oddHeader>&amp;C&amp;"Calibri"&amp;10&amp;K000000 Unclassified&amp;1#_x000D_</oddHeader>
    <oddFooter>&amp;C_x000D_&amp;1#&amp;"Calibri"&amp;10&amp;K000000 Unclassified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2AEE4-AD09-4401-9FAF-A12F1A4F9573}">
  <sheetPr codeName="Sheet11"/>
  <dimension ref="A1:G14"/>
  <sheetViews>
    <sheetView workbookViewId="0">
      <selection activeCell="D31" sqref="D31"/>
    </sheetView>
  </sheetViews>
  <sheetFormatPr defaultColWidth="9.08984375" defaultRowHeight="14.5"/>
  <cols>
    <col min="1" max="1" width="40.54296875" customWidth="1"/>
    <col min="2" max="5" width="23.54296875" customWidth="1"/>
    <col min="6" max="7" width="21.08984375" bestFit="1" customWidth="1"/>
  </cols>
  <sheetData>
    <row r="1" spans="1:7" ht="18">
      <c r="A1" s="508" t="s">
        <v>136</v>
      </c>
      <c r="B1" s="509"/>
      <c r="C1" s="509"/>
      <c r="D1" s="509"/>
      <c r="E1" s="509"/>
      <c r="F1" s="509"/>
      <c r="G1" s="509"/>
    </row>
    <row r="2" spans="1:7">
      <c r="A2" s="101"/>
    </row>
    <row r="3" spans="1:7" ht="15" thickBot="1">
      <c r="A3" s="101"/>
    </row>
    <row r="4" spans="1:7" ht="18.5" thickBot="1">
      <c r="A4" s="260" t="s">
        <v>11</v>
      </c>
      <c r="B4" s="261" t="s">
        <v>137</v>
      </c>
      <c r="C4" s="261" t="s">
        <v>138</v>
      </c>
      <c r="D4" s="261" t="s">
        <v>139</v>
      </c>
      <c r="E4" s="261" t="s">
        <v>140</v>
      </c>
      <c r="F4" s="261" t="s">
        <v>141</v>
      </c>
      <c r="G4" s="262" t="s">
        <v>142</v>
      </c>
    </row>
    <row r="5" spans="1:7">
      <c r="A5" s="263" t="s">
        <v>143</v>
      </c>
      <c r="B5" s="510" t="s">
        <v>144</v>
      </c>
      <c r="C5" s="511"/>
      <c r="D5" s="511"/>
      <c r="E5" s="511"/>
      <c r="F5" s="511"/>
      <c r="G5" s="511"/>
    </row>
    <row r="6" spans="1:7">
      <c r="A6" s="109" t="s">
        <v>145</v>
      </c>
      <c r="B6" s="215">
        <v>65</v>
      </c>
      <c r="C6" s="215">
        <v>75</v>
      </c>
      <c r="D6" s="215">
        <v>75</v>
      </c>
      <c r="E6" s="215">
        <v>33</v>
      </c>
      <c r="F6" s="215">
        <v>75</v>
      </c>
      <c r="G6" s="215">
        <v>75</v>
      </c>
    </row>
    <row r="7" spans="1:7">
      <c r="A7" s="109" t="s">
        <v>146</v>
      </c>
      <c r="B7" s="215">
        <v>25</v>
      </c>
      <c r="C7" s="215">
        <v>12</v>
      </c>
      <c r="D7" s="215">
        <v>15</v>
      </c>
      <c r="E7" s="215">
        <v>17</v>
      </c>
      <c r="F7" s="215">
        <v>25</v>
      </c>
      <c r="G7" s="215">
        <v>25</v>
      </c>
    </row>
    <row r="8" spans="1:7">
      <c r="A8" s="104" t="s">
        <v>147</v>
      </c>
      <c r="B8" s="215">
        <v>30</v>
      </c>
      <c r="C8" s="215">
        <v>30</v>
      </c>
      <c r="D8" s="215">
        <v>30</v>
      </c>
      <c r="E8" s="504"/>
      <c r="F8" s="215">
        <v>30</v>
      </c>
      <c r="G8" s="215">
        <v>30</v>
      </c>
    </row>
    <row r="9" spans="1:7">
      <c r="A9" s="104" t="s">
        <v>148</v>
      </c>
      <c r="B9" s="215">
        <v>47</v>
      </c>
      <c r="C9" s="215">
        <v>47</v>
      </c>
      <c r="D9" s="215">
        <v>47</v>
      </c>
      <c r="E9" s="505"/>
      <c r="F9" s="215">
        <v>47</v>
      </c>
      <c r="G9" s="215">
        <v>47</v>
      </c>
    </row>
    <row r="10" spans="1:7">
      <c r="A10" s="110" t="s">
        <v>149</v>
      </c>
      <c r="B10" s="212"/>
      <c r="C10" s="213"/>
      <c r="D10" s="191" t="s">
        <v>150</v>
      </c>
      <c r="E10" s="506"/>
      <c r="F10" s="191" t="s">
        <v>150</v>
      </c>
      <c r="G10" s="191" t="s">
        <v>150</v>
      </c>
    </row>
    <row r="11" spans="1:7">
      <c r="A11" s="101"/>
    </row>
    <row r="12" spans="1:7" ht="14.4" customHeight="1">
      <c r="A12" s="507" t="s">
        <v>151</v>
      </c>
      <c r="B12" s="507"/>
      <c r="C12" s="507"/>
      <c r="D12" s="507"/>
      <c r="E12" s="507"/>
    </row>
    <row r="13" spans="1:7" ht="14.25" customHeight="1">
      <c r="A13" s="507"/>
      <c r="B13" s="507"/>
      <c r="C13" s="507"/>
      <c r="D13" s="507"/>
      <c r="E13" s="507"/>
    </row>
    <row r="14" spans="1:7">
      <c r="A14" s="101"/>
    </row>
  </sheetData>
  <sheetProtection algorithmName="SHA-512" hashValue="HtcY9FP4unHOn4Yu6ojtQ9vq8J1Vs3s117Elkm6aebCdOHUoT4+MEv2aOPmbekG6voOgRsbg9teAL9UwoTDByw==" saltValue="+8CvwgNV3SaWYuGfqk7HSg==" spinCount="100000" sheet="1" selectLockedCells="1" selectUnlockedCells="1"/>
  <mergeCells count="4">
    <mergeCell ref="E8:E10"/>
    <mergeCell ref="A12:E13"/>
    <mergeCell ref="A1:G1"/>
    <mergeCell ref="B5:G5"/>
  </mergeCells>
  <pageMargins left="0.7" right="0.7" top="0.75" bottom="0.75" header="0.3" footer="0.3"/>
  <pageSetup orientation="portrait" horizontalDpi="1200" verticalDpi="1200" r:id="rId1"/>
  <headerFooter>
    <oddHeader>&amp;C&amp;"Calibri"&amp;10&amp;K000000 Unclassified&amp;1#_x000D_</oddHeader>
    <oddFooter>&amp;C_x000D_&amp;1#&amp;"Calibri"&amp;10&amp;K000000 Unclassified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B54B8-631A-4C12-AD89-751B7A30FD59}">
  <sheetPr codeName="Sheet10"/>
  <dimension ref="A1:J14"/>
  <sheetViews>
    <sheetView workbookViewId="0">
      <selection activeCell="B6" sqref="B6:G10"/>
    </sheetView>
  </sheetViews>
  <sheetFormatPr defaultColWidth="9.08984375" defaultRowHeight="14.5"/>
  <cols>
    <col min="1" max="1" width="42.08984375" customWidth="1"/>
    <col min="2" max="5" width="23.54296875" customWidth="1"/>
    <col min="6" max="6" width="20.08984375" customWidth="1"/>
    <col min="7" max="7" width="23.90625" customWidth="1"/>
  </cols>
  <sheetData>
    <row r="1" spans="1:10" ht="18">
      <c r="A1" s="508" t="s">
        <v>569</v>
      </c>
      <c r="B1" s="509"/>
      <c r="C1" s="509"/>
      <c r="D1" s="509"/>
      <c r="E1" s="509"/>
      <c r="F1" s="509"/>
      <c r="G1" s="509"/>
    </row>
    <row r="2" spans="1:10">
      <c r="A2" s="101"/>
    </row>
    <row r="3" spans="1:10" ht="15" thickBot="1">
      <c r="A3" s="101"/>
    </row>
    <row r="4" spans="1:10" ht="18.5" thickBot="1">
      <c r="A4" s="260" t="s">
        <v>11</v>
      </c>
      <c r="B4" s="261" t="s">
        <v>137</v>
      </c>
      <c r="C4" s="261" t="s">
        <v>138</v>
      </c>
      <c r="D4" s="261" t="s">
        <v>139</v>
      </c>
      <c r="E4" s="261" t="s">
        <v>140</v>
      </c>
      <c r="F4" s="261" t="s">
        <v>141</v>
      </c>
      <c r="G4" s="262" t="s">
        <v>152</v>
      </c>
    </row>
    <row r="5" spans="1:10">
      <c r="A5" s="263" t="s">
        <v>143</v>
      </c>
      <c r="B5" s="510" t="s">
        <v>144</v>
      </c>
      <c r="C5" s="511"/>
      <c r="D5" s="511"/>
      <c r="E5" s="511"/>
      <c r="F5" s="511"/>
      <c r="G5" s="511"/>
    </row>
    <row r="6" spans="1:10">
      <c r="A6" s="109" t="s">
        <v>145</v>
      </c>
      <c r="B6" s="215">
        <v>68</v>
      </c>
      <c r="C6" s="215">
        <v>78</v>
      </c>
      <c r="D6" s="215">
        <v>75</v>
      </c>
      <c r="E6" s="215">
        <v>33</v>
      </c>
      <c r="F6" s="215">
        <v>75</v>
      </c>
      <c r="G6" s="215">
        <v>78</v>
      </c>
      <c r="H6" s="188"/>
      <c r="I6" s="188"/>
      <c r="J6" s="188"/>
    </row>
    <row r="7" spans="1:10">
      <c r="A7" s="109" t="s">
        <v>146</v>
      </c>
      <c r="B7" s="215">
        <v>26</v>
      </c>
      <c r="C7" s="215">
        <v>13</v>
      </c>
      <c r="D7" s="215">
        <v>15</v>
      </c>
      <c r="E7" s="215">
        <v>17</v>
      </c>
      <c r="F7" s="215">
        <v>26</v>
      </c>
      <c r="G7" s="215">
        <v>26</v>
      </c>
      <c r="H7" s="188"/>
      <c r="I7" s="188"/>
      <c r="J7" s="188"/>
    </row>
    <row r="8" spans="1:10">
      <c r="A8" s="104" t="s">
        <v>153</v>
      </c>
      <c r="B8" s="215">
        <v>35</v>
      </c>
      <c r="C8" s="215">
        <v>35</v>
      </c>
      <c r="D8" s="215">
        <v>35</v>
      </c>
      <c r="E8" s="504"/>
      <c r="F8" s="215">
        <v>35</v>
      </c>
      <c r="G8" s="215">
        <v>35</v>
      </c>
      <c r="H8" s="188"/>
      <c r="I8" s="188"/>
      <c r="J8" s="188"/>
    </row>
    <row r="9" spans="1:10">
      <c r="A9" s="104" t="s">
        <v>154</v>
      </c>
      <c r="B9" s="215">
        <v>48</v>
      </c>
      <c r="C9" s="215">
        <v>48</v>
      </c>
      <c r="D9" s="215">
        <v>48</v>
      </c>
      <c r="E9" s="505"/>
      <c r="F9" s="215">
        <v>48</v>
      </c>
      <c r="G9" s="215">
        <v>48</v>
      </c>
      <c r="H9" s="188"/>
      <c r="I9" s="188"/>
      <c r="J9" s="188"/>
    </row>
    <row r="10" spans="1:10">
      <c r="A10" s="110" t="s">
        <v>155</v>
      </c>
      <c r="B10" s="212"/>
      <c r="C10" s="213"/>
      <c r="D10" s="191" t="s">
        <v>156</v>
      </c>
      <c r="E10" s="506"/>
      <c r="F10" s="191" t="s">
        <v>156</v>
      </c>
      <c r="G10" s="191" t="s">
        <v>156</v>
      </c>
    </row>
    <row r="11" spans="1:10">
      <c r="A11" s="101"/>
    </row>
    <row r="12" spans="1:10">
      <c r="A12" s="507" t="s">
        <v>157</v>
      </c>
      <c r="B12" s="507"/>
      <c r="C12" s="507"/>
      <c r="D12" s="507"/>
      <c r="E12" s="507"/>
    </row>
    <row r="13" spans="1:10" ht="14.25" customHeight="1">
      <c r="A13" s="507"/>
      <c r="B13" s="507"/>
      <c r="C13" s="507"/>
      <c r="D13" s="507"/>
      <c r="E13" s="507"/>
    </row>
    <row r="14" spans="1:10">
      <c r="A14" s="101"/>
    </row>
  </sheetData>
  <sheetProtection algorithmName="SHA-512" hashValue="Y94hHL+LenMoWcCg+Zy2LgPSnktbCHhBrcMsEpZYsTyJ0SQKMkRgjsQ9M3sLZR9JXQVXgpzbiTAyFJwUcMBT5Q==" saltValue="+IccoZesMt/QJxhXoMeWMQ==" spinCount="100000" sheet="1" selectLockedCells="1" selectUnlockedCells="1"/>
  <mergeCells count="4">
    <mergeCell ref="E8:E10"/>
    <mergeCell ref="A12:E13"/>
    <mergeCell ref="B5:G5"/>
    <mergeCell ref="A1:G1"/>
  </mergeCells>
  <pageMargins left="0.7" right="0.7" top="0.75" bottom="0.75" header="0.3" footer="0.3"/>
  <pageSetup orientation="portrait" horizontalDpi="1200" verticalDpi="1200" r:id="rId1"/>
  <headerFooter>
    <oddHeader>&amp;C&amp;"Calibri"&amp;10&amp;K000000 Unclassified&amp;1#_x000D_</oddHeader>
    <oddFooter>&amp;C_x000D_&amp;1#&amp;"Calibri"&amp;10&amp;K000000 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96ad5937-3f85-4497-bca1-dffeb12c2695" xsi:nil="true"/>
    <lcf76f155ced4ddcb4097134ff3c332f xmlns="a4da3979-8acb-4a8e-bb9b-c1f5f149713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4CD18659841A4DBB86E5C629FA2B22" ma:contentTypeVersion="12" ma:contentTypeDescription="Create a new document." ma:contentTypeScope="" ma:versionID="f56f7adad1e0b8fe7ef02c7c040abaa5">
  <xsd:schema xmlns:xsd="http://www.w3.org/2001/XMLSchema" xmlns:xs="http://www.w3.org/2001/XMLSchema" xmlns:p="http://schemas.microsoft.com/office/2006/metadata/properties" xmlns:ns1="http://schemas.microsoft.com/sharepoint/v3" xmlns:ns2="a4da3979-8acb-4a8e-bb9b-c1f5f1497131" xmlns:ns3="96ad5937-3f85-4497-bca1-dffeb12c2695" targetNamespace="http://schemas.microsoft.com/office/2006/metadata/properties" ma:root="true" ma:fieldsID="c021998aa199f14de5fcf1db0a774826" ns1:_="" ns2:_="" ns3:_="">
    <xsd:import namespace="http://schemas.microsoft.com/sharepoint/v3"/>
    <xsd:import namespace="a4da3979-8acb-4a8e-bb9b-c1f5f1497131"/>
    <xsd:import namespace="96ad5937-3f85-4497-bca1-dffeb12c26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da3979-8acb-4a8e-bb9b-c1f5f14971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7fd80b5-5c51-4f3a-abc1-25962529aad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d5937-3f85-4497-bca1-dffeb12c269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9bf9436-221d-4a4f-b835-fa4f5177b278}" ma:internalName="TaxCatchAll" ma:showField="CatchAllData" ma:web="96ad5937-3f85-4497-bca1-dffeb12c26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DB5A50-998C-4E3C-B45E-82094E50B094}">
  <ds:schemaRefs>
    <ds:schemaRef ds:uri="http://purl.org/dc/terms/"/>
    <ds:schemaRef ds:uri="http://schemas.microsoft.com/office/2006/documentManagement/types"/>
    <ds:schemaRef ds:uri="http://purl.org/dc/dcmitype/"/>
    <ds:schemaRef ds:uri="http://schemas.microsoft.com/office/2006/metadata/properties"/>
    <ds:schemaRef ds:uri="dfaad35d-df4d-4bcb-8712-87e7f4537af9"/>
    <ds:schemaRef ds:uri="http://schemas.microsoft.com/office/infopath/2007/PartnerControls"/>
    <ds:schemaRef ds:uri="http://schemas.openxmlformats.org/package/2006/metadata/core-properties"/>
    <ds:schemaRef ds:uri="http://www.w3.org/XML/1998/namespace"/>
    <ds:schemaRef ds:uri="49842116-8d0c-4cf9-85c1-7ada7372bf70"/>
    <ds:schemaRef ds:uri="http://schemas.microsoft.com/sharepoint/v3"/>
    <ds:schemaRef ds:uri="http://purl.org/dc/elements/1.1/"/>
  </ds:schemaRefs>
</ds:datastoreItem>
</file>

<file path=customXml/itemProps2.xml><?xml version="1.0" encoding="utf-8"?>
<ds:datastoreItem xmlns:ds="http://schemas.openxmlformats.org/officeDocument/2006/customXml" ds:itemID="{1B26F9FB-8A54-4722-A59B-F5D85E2DB2D4}"/>
</file>

<file path=customXml/itemProps3.xml><?xml version="1.0" encoding="utf-8"?>
<ds:datastoreItem xmlns:ds="http://schemas.openxmlformats.org/officeDocument/2006/customXml" ds:itemID="{CB5B06DD-0002-48EC-8027-3921E7C51EA7}">
  <ds:schemaRefs>
    <ds:schemaRef ds:uri="http://schemas.microsoft.com/sharepoint/v3/contenttype/forms"/>
  </ds:schemaRefs>
</ds:datastoreItem>
</file>

<file path=docMetadata/LabelInfo.xml><?xml version="1.0" encoding="utf-8"?>
<clbl:labelList xmlns:clbl="http://schemas.microsoft.com/office/2020/mipLabelMetadata">
  <clbl:label id="{a8836b4b-58b3-4dd7-84fd-8ebdbeb0a0c5}" enabled="1" method="Privileged" siteId="{38b7fc89-dbe8-4ed1-a78b-39dfb6a217a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vt:i4>
      </vt:variant>
    </vt:vector>
  </HeadingPairs>
  <TitlesOfParts>
    <vt:vector size="20" baseType="lpstr">
      <vt:lpstr>Feuille de calcul 1</vt:lpstr>
      <vt:lpstr>Feuille de calcul 2</vt:lpstr>
      <vt:lpstr>Feuille de calcul 3</vt:lpstr>
      <vt:lpstr>Sheet2</vt:lpstr>
      <vt:lpstr>Instructions</vt:lpstr>
      <vt:lpstr>Frais de services 2025</vt:lpstr>
      <vt:lpstr>Frais de services 2026</vt:lpstr>
      <vt:lpstr>Allocation log - services 2025</vt:lpstr>
      <vt:lpstr>Allocation log - services 2026</vt:lpstr>
      <vt:lpstr>Exemple 1</vt:lpstr>
      <vt:lpstr>Exemple 2</vt:lpstr>
      <vt:lpstr>Exemple 3</vt:lpstr>
      <vt:lpstr>Exemple 4</vt:lpstr>
      <vt:lpstr>Utility and Services Table</vt:lpstr>
      <vt:lpstr>VLOOKUP1</vt:lpstr>
      <vt:lpstr>VLOOKUP2</vt:lpstr>
      <vt:lpstr>VLOOKUP3</vt:lpstr>
      <vt:lpstr>'Feuille de calcul 1'!Print_Area</vt:lpstr>
      <vt:lpstr>'Feuille de calcul 2'!Print_Area</vt:lpstr>
      <vt:lpstr>'Feuille de calcul 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2026-08-05T20:38:12Z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0x0101007C4CD18659841A4DBB86E5C629FA2B22</vt:lpwstr>
  </property>
  <property fmtid="{D5CDD505-2E9C-101B-9397-08002B2CF9AE}" pid="3" name="MediaServiceImageTags">
    <vt:lpwstr/>
  </property>
</Properties>
</file>